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codeName="ThisWorkbook"/>
  <mc:AlternateContent xmlns:mc="http://schemas.openxmlformats.org/markup-compatibility/2006">
    <mc:Choice Requires="x15">
      <x15ac:absPath xmlns:x15ac="http://schemas.microsoft.com/office/spreadsheetml/2010/11/ac" url="C:\Users\David.Alarcon\Downloads\"/>
    </mc:Choice>
  </mc:AlternateContent>
  <xr:revisionPtr revIDLastSave="0" documentId="8_{1DDCA9AF-AF0D-4AFC-B9B3-F74C67386F9F}" xr6:coauthVersionLast="47" xr6:coauthVersionMax="47" xr10:uidLastSave="{00000000-0000-0000-0000-000000000000}"/>
  <bookViews>
    <workbookView xWindow="-57708" yWindow="3264" windowWidth="29016" windowHeight="15696" xr2:uid="{D426C9C1-D53D-48BA-AEDF-2DBF63DBE6BF}"/>
  </bookViews>
  <sheets>
    <sheet name="Manual Input Report" sheetId="8" r:id="rId1"/>
    <sheet name="README" sheetId="3" r:id="rId2"/>
    <sheet name="Dropdown " sheetId="2" state="veryHidden" r:id="rId3"/>
  </sheets>
  <externalReferences>
    <externalReference r:id="rId4"/>
  </externalReferences>
  <definedNames>
    <definedName name="_xlnm.Print_Area" localSheetId="0">'Manual Input Report'!$B$1:$BC$78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62" i="2" l="1"/>
  <c r="B257" i="2" l="1"/>
  <c r="B258" i="2"/>
  <c r="B259" i="2"/>
  <c r="B260" i="2"/>
  <c r="B261" i="2"/>
  <c r="AC44" i="8"/>
  <c r="G60" i="8" s="1"/>
  <c r="AC43" i="8"/>
  <c r="G58" i="8" s="1"/>
  <c r="B228" i="2"/>
  <c r="E228" i="2" s="1" a="1"/>
  <c r="E228" i="2" s="1"/>
  <c r="I228" i="2" s="1"/>
  <c r="B229" i="2"/>
  <c r="E229" i="2" s="1" a="1"/>
  <c r="E229" i="2" s="1"/>
  <c r="I229" i="2" s="1"/>
  <c r="B230" i="2"/>
  <c r="E230" i="2" s="1" a="1"/>
  <c r="B231" i="2"/>
  <c r="E231" i="2" s="1" a="1"/>
  <c r="B232" i="2"/>
  <c r="E232" i="2" s="1" a="1"/>
  <c r="B233" i="2"/>
  <c r="E233" i="2" s="1" a="1"/>
  <c r="E233" i="2" s="1"/>
  <c r="I233" i="2" s="1"/>
  <c r="B234" i="2"/>
  <c r="E234" i="2" s="1" a="1"/>
  <c r="B235" i="2"/>
  <c r="E235" i="2" s="1" a="1"/>
  <c r="B236" i="2"/>
  <c r="E236" i="2" s="1" a="1"/>
  <c r="E236" i="2" s="1"/>
  <c r="I236" i="2" s="1"/>
  <c r="B227" i="2"/>
  <c r="E227" i="2" s="1" a="1"/>
  <c r="C207" i="2"/>
  <c r="D207" i="2"/>
  <c r="E207" i="2"/>
  <c r="F207" i="2"/>
  <c r="G207" i="2"/>
  <c r="H207" i="2"/>
  <c r="I207" i="2"/>
  <c r="J207" i="2"/>
  <c r="C206" i="2"/>
  <c r="D206" i="2"/>
  <c r="E206" i="2"/>
  <c r="F206" i="2"/>
  <c r="G206" i="2"/>
  <c r="H206" i="2"/>
  <c r="I206" i="2"/>
  <c r="J206" i="2"/>
  <c r="C208" i="2"/>
  <c r="D208" i="2"/>
  <c r="E208" i="2"/>
  <c r="F208" i="2"/>
  <c r="G208" i="2"/>
  <c r="H208" i="2"/>
  <c r="I208" i="2"/>
  <c r="J208" i="2"/>
  <c r="D205" i="2"/>
  <c r="E205" i="2"/>
  <c r="F205" i="2"/>
  <c r="G205" i="2"/>
  <c r="H205" i="2"/>
  <c r="I205" i="2"/>
  <c r="J205" i="2"/>
  <c r="C205" i="2"/>
  <c r="B263" i="2" l="1"/>
  <c r="B241" i="2"/>
  <c r="F213" i="2"/>
  <c r="J213" i="2" s="1"/>
  <c r="B244" i="2"/>
  <c r="F218" i="2"/>
  <c r="K218" i="2" s="1"/>
  <c r="E230" i="2"/>
  <c r="I230" i="2" s="1"/>
  <c r="J230" i="2"/>
  <c r="E227" i="2"/>
  <c r="I227" i="2" s="1"/>
  <c r="J227" i="2"/>
  <c r="E232" i="2"/>
  <c r="I232" i="2" s="1"/>
  <c r="J232" i="2"/>
  <c r="E235" i="2"/>
  <c r="I235" i="2" s="1"/>
  <c r="J235" i="2"/>
  <c r="E234" i="2"/>
  <c r="I234" i="2" s="1"/>
  <c r="J234" i="2"/>
  <c r="E231" i="2"/>
  <c r="I231" i="2" s="1"/>
  <c r="J231" i="2"/>
  <c r="J233" i="2"/>
  <c r="J229" i="2"/>
  <c r="J228" i="2"/>
  <c r="J236" i="2"/>
  <c r="B240" i="2"/>
  <c r="B243" i="2"/>
  <c r="B242" i="2"/>
  <c r="H213" i="2" l="1"/>
  <c r="H214" i="2" s="1" a="1"/>
  <c r="H214" i="2" s="1"/>
  <c r="H215" i="2" s="1"/>
  <c r="K213" i="2"/>
  <c r="G213" i="2"/>
  <c r="I213" i="2"/>
  <c r="I218" i="2"/>
  <c r="G218" i="2"/>
  <c r="H218" i="2"/>
  <c r="H219" i="2" s="1" a="1"/>
  <c r="H219" i="2" s="1"/>
  <c r="H220" i="2" s="1"/>
  <c r="J218" i="2"/>
  <c r="AC42" i="8"/>
  <c r="G56" i="8" s="1"/>
  <c r="B245" i="2"/>
  <c r="I215" i="2" l="1"/>
  <c r="I220" i="2"/>
  <c r="A194" i="2" a="1"/>
  <c r="B157" i="2"/>
  <c r="B155" i="2"/>
  <c r="B156" i="2"/>
  <c r="B154" i="2"/>
  <c r="B158" i="2"/>
  <c r="A194" i="2" l="1"/>
  <c r="B159" i="2"/>
  <c r="G59" i="8" s="1"/>
  <c r="B147" i="2"/>
  <c r="A23" i="2" a="1"/>
  <c r="A23" i="2" s="1"/>
  <c r="A24" i="2" a="1"/>
  <c r="A24" i="2" s="1"/>
  <c r="A25" i="2"/>
  <c r="A27" i="2" s="1"/>
  <c r="A144" i="2"/>
  <c r="D147" i="2"/>
  <c r="B148" i="2"/>
  <c r="D148" i="2"/>
  <c r="B149" i="2"/>
  <c r="D149" i="2"/>
  <c r="B150" i="2"/>
  <c r="D150" i="2"/>
  <c r="B151" i="2"/>
  <c r="D151" i="2"/>
  <c r="G61" i="8" l="1"/>
  <c r="B144" i="2"/>
  <c r="L16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<sst xmlns="http://schemas.openxmlformats.org/spreadsheetml/2006/main" count="658" uniqueCount="515">
  <si>
    <t>Load Rating Summary</t>
  </si>
  <si>
    <t>Structure ID:</t>
  </si>
  <si>
    <t>Analyst:</t>
  </si>
  <si>
    <t>Location:</t>
  </si>
  <si>
    <t>QC By:</t>
  </si>
  <si>
    <t>Load Rating Date (B.LR.03):</t>
  </si>
  <si>
    <t>Structure Identification</t>
  </si>
  <si>
    <t>Feature Intersected:</t>
  </si>
  <si>
    <t>County:</t>
  </si>
  <si>
    <t>Material Main Span (B.SP.04):</t>
  </si>
  <si>
    <t>NHS Designation:</t>
  </si>
  <si>
    <t>Design for Main Span (B.SP.06):</t>
  </si>
  <si>
    <t>District:</t>
  </si>
  <si>
    <t>Year Built:</t>
  </si>
  <si>
    <t>Admin Owner:</t>
  </si>
  <si>
    <t>Maintainer:</t>
  </si>
  <si>
    <t>Name:</t>
  </si>
  <si>
    <t>Owner:</t>
  </si>
  <si>
    <t>Emergency Route:</t>
  </si>
  <si>
    <t>Description</t>
  </si>
  <si>
    <t>Ratings and Loads</t>
  </si>
  <si>
    <r>
      <t xml:space="preserve">Deck </t>
    </r>
    <r>
      <rPr>
        <sz val="9.5"/>
        <color rgb="FF000000"/>
        <rFont val="Arial"/>
        <family val="2"/>
      </rPr>
      <t>(B.C.01):</t>
    </r>
  </si>
  <si>
    <r>
      <t xml:space="preserve">SuperStructure </t>
    </r>
    <r>
      <rPr>
        <sz val="9.5"/>
        <color rgb="FF000000"/>
        <rFont val="Arial"/>
        <family val="2"/>
      </rPr>
      <t>(B.C.02):</t>
    </r>
  </si>
  <si>
    <r>
      <t xml:space="preserve">Substructure </t>
    </r>
    <r>
      <rPr>
        <sz val="9.5"/>
        <color rgb="FF000000"/>
        <rFont val="Arial"/>
        <family val="2"/>
      </rPr>
      <t>(B.C.03):</t>
    </r>
  </si>
  <si>
    <t>Culvert (B.C.04):</t>
  </si>
  <si>
    <t xml:space="preserve">   Design Load (B.LR.01):</t>
  </si>
  <si>
    <t>Type of Overlay:</t>
  </si>
  <si>
    <t>Design Method (B.LR.02):</t>
  </si>
  <si>
    <t>Overlay Thickness / Fill Height (in):</t>
  </si>
  <si>
    <t>LR Method (B.LR.04):</t>
  </si>
  <si>
    <t>Load Posting Status (B.PS.01):</t>
  </si>
  <si>
    <t xml:space="preserve">  Truck</t>
  </si>
  <si>
    <t>Inventory
Rating</t>
  </si>
  <si>
    <t>Operating
Rating</t>
  </si>
  <si>
    <t>Legal</t>
  </si>
  <si>
    <t>Posting
Value
(tons)</t>
  </si>
  <si>
    <t>Control Location</t>
  </si>
  <si>
    <t xml:space="preserve"> Rating Factor </t>
  </si>
  <si>
    <t>Tons</t>
  </si>
  <si>
    <t xml:space="preserve">Tons </t>
  </si>
  <si>
    <t>Span</t>
  </si>
  <si>
    <t>Location
(ft)</t>
  </si>
  <si>
    <t>Percent
of
Span</t>
  </si>
  <si>
    <t>Member</t>
  </si>
  <si>
    <t>Limit State</t>
  </si>
  <si>
    <t>HS/HL93</t>
  </si>
  <si>
    <t>N/A</t>
  </si>
  <si>
    <t>SU4</t>
  </si>
  <si>
    <t>-</t>
  </si>
  <si>
    <t>SU5</t>
  </si>
  <si>
    <t>SU6</t>
  </si>
  <si>
    <t>SU7</t>
  </si>
  <si>
    <t>NE Type 3</t>
  </si>
  <si>
    <t>NE Type 3S2</t>
  </si>
  <si>
    <t>NE Type 3-3</t>
  </si>
  <si>
    <t>EV2</t>
  </si>
  <si>
    <t>EV3</t>
  </si>
  <si>
    <t>Triple-Triple</t>
  </si>
  <si>
    <t>Documentation</t>
  </si>
  <si>
    <t>Rating Information Provided:</t>
  </si>
  <si>
    <t>Plans</t>
  </si>
  <si>
    <t>Field Measurements</t>
  </si>
  <si>
    <t>Testing</t>
  </si>
  <si>
    <t xml:space="preserve">No Information Exists </t>
  </si>
  <si>
    <t>BrR Computations Submitted:</t>
  </si>
  <si>
    <t>Analysis Engine Version:</t>
  </si>
  <si>
    <t xml:space="preserve">Rating Program Used: </t>
  </si>
  <si>
    <t>0T</t>
  </si>
  <si>
    <t xml:space="preserve">Additional Comments </t>
  </si>
  <si>
    <t>EMERGENCY VEHICLE AXEL WEIGHT LIMIT</t>
  </si>
  <si>
    <t>SINGLE</t>
  </si>
  <si>
    <t>TANDEM</t>
  </si>
  <si>
    <t>GROSS</t>
  </si>
  <si>
    <t>The Rating and Posting Values for this structure is based on a theoretical analysis of the structural elements involved and on a limited amount of information concerning the structural condition. These weight limits are intended only as a general guideline and may be varied accordingly by the officials responsible for this structure after an investigation of the structural condition, reaction to vehicular loads and any other items where judgment is required to establish a proper weight limit.</t>
  </si>
  <si>
    <t>Phelps(137)</t>
  </si>
  <si>
    <t>C01 R/C- Cast in Place</t>
  </si>
  <si>
    <t>N Non-NHS</t>
  </si>
  <si>
    <t>F02 Frame- Four Sided</t>
  </si>
  <si>
    <t>District 7</t>
  </si>
  <si>
    <t xml:space="preserve">L01 County Highway Agency </t>
  </si>
  <si>
    <t>N Not an Evac Emergency Rte</t>
  </si>
  <si>
    <t xml:space="preserve">N N/A </t>
  </si>
  <si>
    <t xml:space="preserve">9 Excellent </t>
  </si>
  <si>
    <t>HL93</t>
  </si>
  <si>
    <t>E01 Earth- Gravel or Soil</t>
  </si>
  <si>
    <t>LRFD</t>
  </si>
  <si>
    <t>LRFR</t>
  </si>
  <si>
    <t>PO</t>
  </si>
  <si>
    <t>X</t>
  </si>
  <si>
    <t>Yes</t>
  </si>
  <si>
    <t>0 AASHTOWare BrR</t>
  </si>
  <si>
    <t>HL-93 (US)</t>
  </si>
  <si>
    <t>Inventory</t>
  </si>
  <si>
    <t>Operating</t>
  </si>
  <si>
    <t>1 NE Type 3</t>
  </si>
  <si>
    <t>2 NE Type 3S2</t>
  </si>
  <si>
    <t>3 NE Type 3-3</t>
  </si>
  <si>
    <t>P3</t>
  </si>
  <si>
    <t>Location</t>
  </si>
  <si>
    <t>Percent</t>
  </si>
  <si>
    <t>Adams(001)</t>
  </si>
  <si>
    <t>S01 Steel- Rolled</t>
  </si>
  <si>
    <t xml:space="preserve">G01 Girder/Beam- I Shaped adj. </t>
  </si>
  <si>
    <t>District 4</t>
  </si>
  <si>
    <t xml:space="preserve">6 Satisfactory </t>
  </si>
  <si>
    <t>7 Good</t>
  </si>
  <si>
    <t>H15</t>
  </si>
  <si>
    <t>LFD</t>
  </si>
  <si>
    <t>LFR</t>
  </si>
  <si>
    <t xml:space="preserve">README: </t>
  </si>
  <si>
    <t>In the textbox, press CTRL+SHIFT+ENTER to go to the next line</t>
  </si>
  <si>
    <t>Load Posting Status (B.PS.01) :</t>
  </si>
  <si>
    <t xml:space="preserve">Instructions: </t>
  </si>
  <si>
    <t>To Here</t>
  </si>
  <si>
    <t>No</t>
  </si>
  <si>
    <t>Software Used</t>
  </si>
  <si>
    <t>1 BARS-PC</t>
  </si>
  <si>
    <t>County</t>
  </si>
  <si>
    <t>10 NDOR Timber Program</t>
  </si>
  <si>
    <t xml:space="preserve">1 Excel </t>
  </si>
  <si>
    <t>11 NDOR Steel Program</t>
  </si>
  <si>
    <t>2 Load Testing</t>
  </si>
  <si>
    <t>Antelope(003)</t>
  </si>
  <si>
    <t>12 Consultant</t>
  </si>
  <si>
    <t>3 Hand Calculations</t>
  </si>
  <si>
    <t>Arthur(005)</t>
  </si>
  <si>
    <t>13 Hand Calcs</t>
  </si>
  <si>
    <t>4 NDOT Assigned Rating</t>
  </si>
  <si>
    <t>Banner(007)</t>
  </si>
  <si>
    <t>14 BrR</t>
  </si>
  <si>
    <t>5 NDOT Policy</t>
  </si>
  <si>
    <t>Blaine(009)</t>
  </si>
  <si>
    <t>15 LARS</t>
  </si>
  <si>
    <t>6 Consultant</t>
  </si>
  <si>
    <t>Boone(011)</t>
  </si>
  <si>
    <t>16 LARS</t>
  </si>
  <si>
    <t>7 LARS</t>
  </si>
  <si>
    <t>Box Butte(0013)</t>
  </si>
  <si>
    <t>2 BARS (mainframe)</t>
  </si>
  <si>
    <t>8 BRASS</t>
  </si>
  <si>
    <t>Boyd(015)</t>
  </si>
  <si>
    <t>3 BRASS</t>
  </si>
  <si>
    <t>Brown(017)</t>
  </si>
  <si>
    <t>36 NDOR Assigned Rating</t>
  </si>
  <si>
    <t>Buffalo(019)</t>
  </si>
  <si>
    <t>37 NDOR Policy</t>
  </si>
  <si>
    <t>Burt(021)</t>
  </si>
  <si>
    <t>38 Engineering Judgement</t>
  </si>
  <si>
    <t>Butler(023)</t>
  </si>
  <si>
    <t>4 VIRTIS</t>
  </si>
  <si>
    <t>Cass(025)</t>
  </si>
  <si>
    <t>99 -</t>
  </si>
  <si>
    <t>Cedar(027)</t>
  </si>
  <si>
    <t>A Cycle A</t>
  </si>
  <si>
    <t>Chase(029)</t>
  </si>
  <si>
    <t>U Update</t>
  </si>
  <si>
    <t>Cherry(031)</t>
  </si>
  <si>
    <t>Cheyenne(033)</t>
  </si>
  <si>
    <t>Monday</t>
  </si>
  <si>
    <t>Clay(035)</t>
  </si>
  <si>
    <t>Tuesday</t>
  </si>
  <si>
    <t>Colfax(037)</t>
  </si>
  <si>
    <t>Cuming(039)</t>
  </si>
  <si>
    <t>Custer(041)</t>
  </si>
  <si>
    <t>Dakota(043)</t>
  </si>
  <si>
    <t>Dawes(045)</t>
  </si>
  <si>
    <t>Dawson(047)</t>
  </si>
  <si>
    <t xml:space="preserve">Span Type </t>
  </si>
  <si>
    <t>Deuel(049)</t>
  </si>
  <si>
    <t>00 Other</t>
  </si>
  <si>
    <t>A01 Arch- Under Fill w/o Spandrel</t>
  </si>
  <si>
    <t>Dixon(051)</t>
  </si>
  <si>
    <t xml:space="preserve">01 Slab </t>
  </si>
  <si>
    <t xml:space="preserve">A02 Arch- Open Spandrel </t>
  </si>
  <si>
    <t>Dodge(053)</t>
  </si>
  <si>
    <t>02 Stringer/Girder</t>
  </si>
  <si>
    <t>A03 Arch- Closed Spandrel</t>
  </si>
  <si>
    <t>Douglas(055)</t>
  </si>
  <si>
    <t xml:space="preserve">04 Tee Beam </t>
  </si>
  <si>
    <t>A04 Arch- Through</t>
  </si>
  <si>
    <t>Dundy(057)</t>
  </si>
  <si>
    <t xml:space="preserve">05 Multiple Box Beam </t>
  </si>
  <si>
    <t>A05 Arch- Tied</t>
  </si>
  <si>
    <t>Fillmore(059)</t>
  </si>
  <si>
    <t>06 Single/Spread Box</t>
  </si>
  <si>
    <t>B01 Box Girder/Beam- Single</t>
  </si>
  <si>
    <t>Franklin(061)</t>
  </si>
  <si>
    <t>07 Frame</t>
  </si>
  <si>
    <t>B02 Box Girder/Beam- Mult adj.</t>
  </si>
  <si>
    <t>Frontier(063)</t>
  </si>
  <si>
    <t>08 Orthotropic</t>
  </si>
  <si>
    <t>B03 Box Girder/Beam- Mult Spread</t>
  </si>
  <si>
    <t>Furnas(065)</t>
  </si>
  <si>
    <t>09 Truss-Deck</t>
  </si>
  <si>
    <t>B04 Box Girder/Beam- Segmental</t>
  </si>
  <si>
    <t>Gage(067)</t>
  </si>
  <si>
    <t>10 Truss-Thru</t>
  </si>
  <si>
    <t>F01 Frame- Three Sided</t>
  </si>
  <si>
    <t>Garden(069)</t>
  </si>
  <si>
    <t>11 Arch-Deck</t>
  </si>
  <si>
    <t>Garfield(071)</t>
  </si>
  <si>
    <t xml:space="preserve">12 Arch-Thru </t>
  </si>
  <si>
    <t>F03 Frame- K Shaped</t>
  </si>
  <si>
    <t>Gosper(073)</t>
  </si>
  <si>
    <t>13 Suspension</t>
  </si>
  <si>
    <t>F04 Frame- Delta Shaped</t>
  </si>
  <si>
    <t>Grant(075)</t>
  </si>
  <si>
    <t>14 Stayed Girder</t>
  </si>
  <si>
    <t>Greeley(077)</t>
  </si>
  <si>
    <t>15 Movable-Lift</t>
  </si>
  <si>
    <t>G02 Girder/Beam- I Shaped Spread</t>
  </si>
  <si>
    <t>Hall(079)</t>
  </si>
  <si>
    <t>16 Movable-Basscule</t>
  </si>
  <si>
    <t>G03 Girder/Beam- Tee Beam</t>
  </si>
  <si>
    <t>Hamilton(081)</t>
  </si>
  <si>
    <t xml:space="preserve">17 Movable-Swing </t>
  </si>
  <si>
    <t>G04 Girder/Beam- Inverted Tee</t>
  </si>
  <si>
    <t>Harlan(083)</t>
  </si>
  <si>
    <t>18 Tunnel</t>
  </si>
  <si>
    <t xml:space="preserve">G05 Girder/Beam- Double Tee adj. </t>
  </si>
  <si>
    <t>Hayes(085)</t>
  </si>
  <si>
    <t xml:space="preserve">19 Culvert </t>
  </si>
  <si>
    <t xml:space="preserve">G06 Girder/Beam- Double Tee Spread </t>
  </si>
  <si>
    <t>Hitchcock(087)</t>
  </si>
  <si>
    <t>20 Mixed types</t>
  </si>
  <si>
    <t xml:space="preserve">G07 Girder/Beam- Channel adj. </t>
  </si>
  <si>
    <t>Holt(089)</t>
  </si>
  <si>
    <t>21 Segmental Box Girder</t>
  </si>
  <si>
    <t xml:space="preserve">G08 Girder/Beam- Channel Spread </t>
  </si>
  <si>
    <t>Hooker(091)</t>
  </si>
  <si>
    <t xml:space="preserve">22 Channel Beam </t>
  </si>
  <si>
    <t>G09 Girder/Beam- Girder &amp; Floor Beam</t>
  </si>
  <si>
    <t>Howard(093)</t>
  </si>
  <si>
    <t>G10 Girder/Beam- Through Girder</t>
  </si>
  <si>
    <t>Jefferson(095)</t>
  </si>
  <si>
    <t>GX Girder/Beam - Other</t>
  </si>
  <si>
    <t>Material for Main Span</t>
  </si>
  <si>
    <t>Johnson(097)</t>
  </si>
  <si>
    <t>1 Concrete</t>
  </si>
  <si>
    <t>L01 Cable- Suspension</t>
  </si>
  <si>
    <t>A01 Aluminum</t>
  </si>
  <si>
    <t>Kearney(099)</t>
  </si>
  <si>
    <t>2 Concrete Continuous</t>
  </si>
  <si>
    <t>L02 Cable- Cable Stayed</t>
  </si>
  <si>
    <t>Keith(101)</t>
  </si>
  <si>
    <t>3 Steel</t>
  </si>
  <si>
    <t>L03 Cable- Extradosed</t>
  </si>
  <si>
    <t>C02 R/C- Precast</t>
  </si>
  <si>
    <t>Keya Paha(103)</t>
  </si>
  <si>
    <t>4 Steel Continuous</t>
  </si>
  <si>
    <t>LX- Cable- Other</t>
  </si>
  <si>
    <t>C03 P/C- Pre Tensioned</t>
  </si>
  <si>
    <t>Kimball(105)</t>
  </si>
  <si>
    <t>5 Prestress Concrete</t>
  </si>
  <si>
    <t>M01 Movable- Vertical Lift</t>
  </si>
  <si>
    <t>C04 P/C- Cast in Place PostTensioned</t>
  </si>
  <si>
    <t>Knox(107)</t>
  </si>
  <si>
    <t>6 P/S Conc Continuous</t>
  </si>
  <si>
    <t>M02 Movable- Bascule</t>
  </si>
  <si>
    <t>C05 P/C- Precast PostTensioned</t>
  </si>
  <si>
    <t>Lancaster(109)</t>
  </si>
  <si>
    <t>7 Wood or Timber</t>
  </si>
  <si>
    <t xml:space="preserve">M03 Moveable- Swing </t>
  </si>
  <si>
    <t>CX Concrete- other</t>
  </si>
  <si>
    <t>Lincoln(111)</t>
  </si>
  <si>
    <t xml:space="preserve">8 Masonry </t>
  </si>
  <si>
    <t xml:space="preserve">MX Moveable - Other </t>
  </si>
  <si>
    <t>F01 FRP Composite- Aramid Fiber</t>
  </si>
  <si>
    <t>Logan(113)</t>
  </si>
  <si>
    <t>9 Aluminum or Iron</t>
  </si>
  <si>
    <t xml:space="preserve">P01 Pipe- Rigid </t>
  </si>
  <si>
    <t>F02 FRP Composite- Carbon Fiber</t>
  </si>
  <si>
    <t>Loup(115)</t>
  </si>
  <si>
    <t>0 Other</t>
  </si>
  <si>
    <t>P02 Pipe- Flexible</t>
  </si>
  <si>
    <t>F03 FRP Composite- Glass Fiber</t>
  </si>
  <si>
    <t>McPherson(117)</t>
  </si>
  <si>
    <t>S01 Slab- Solid</t>
  </si>
  <si>
    <t>FX FRP Composite- Other</t>
  </si>
  <si>
    <t>Madison(117)</t>
  </si>
  <si>
    <t>National Highway System indicator</t>
  </si>
  <si>
    <t>S02 Slab- Voided</t>
  </si>
  <si>
    <t>I01 Iron- Cast</t>
  </si>
  <si>
    <t>Merrick(121)</t>
  </si>
  <si>
    <t>T01 Truss- Deck</t>
  </si>
  <si>
    <t>I02 Iron- Wrought</t>
  </si>
  <si>
    <t>Morrill(123)</t>
  </si>
  <si>
    <t>Y NHS</t>
  </si>
  <si>
    <t>T02 Truss- Through</t>
  </si>
  <si>
    <t>M01 Massonry- Block</t>
  </si>
  <si>
    <t>Nance(125)</t>
  </si>
  <si>
    <t>T03 Truss- Pony</t>
  </si>
  <si>
    <t>M02 Massonry- Stone</t>
  </si>
  <si>
    <t>Nemaha(127)</t>
  </si>
  <si>
    <t>District</t>
  </si>
  <si>
    <t>X01 Other- Railroad Flat Car</t>
  </si>
  <si>
    <t>P01 Plastic- Polyethylene</t>
  </si>
  <si>
    <t>Nuckolls(129)</t>
  </si>
  <si>
    <t xml:space="preserve">District 1 </t>
  </si>
  <si>
    <t>X02 Other- Ferry Transfer</t>
  </si>
  <si>
    <t>PX Plastic- Other</t>
  </si>
  <si>
    <t>Otoe(131)</t>
  </si>
  <si>
    <t>District 2</t>
  </si>
  <si>
    <t>X03 Other- Floating</t>
  </si>
  <si>
    <t>Pawnee(133)</t>
  </si>
  <si>
    <t>District 3</t>
  </si>
  <si>
    <t>X Other</t>
  </si>
  <si>
    <t>S02 Steel- Welded</t>
  </si>
  <si>
    <t>Perkins(135)</t>
  </si>
  <si>
    <t>S03 Steel- Bolted</t>
  </si>
  <si>
    <t>District 5</t>
  </si>
  <si>
    <t>S04 Steel- Riveted</t>
  </si>
  <si>
    <t>Pierce(139)</t>
  </si>
  <si>
    <t>District 6</t>
  </si>
  <si>
    <t>S05 Steel- Bolted&amp;Riveted</t>
  </si>
  <si>
    <t>Platte(141)</t>
  </si>
  <si>
    <t>SX Steel- Other</t>
  </si>
  <si>
    <t>Polk(143)</t>
  </si>
  <si>
    <t>District 8</t>
  </si>
  <si>
    <t>T01 Timber- Glue Laminated</t>
  </si>
  <si>
    <t>Red Willow(145)</t>
  </si>
  <si>
    <t>T02 Timber- Nail Laminated</t>
  </si>
  <si>
    <t>Richardson(147)</t>
  </si>
  <si>
    <t>Emergency Route</t>
  </si>
  <si>
    <t>T03 Timber- Solid Sawn</t>
  </si>
  <si>
    <t>Rock(149)</t>
  </si>
  <si>
    <t>T04 Timber- Stress Laminated</t>
  </si>
  <si>
    <t>Saline(151)</t>
  </si>
  <si>
    <t>Y Emergency Evac Rte</t>
  </si>
  <si>
    <t>TX Timber- Other</t>
  </si>
  <si>
    <t>Sarpy(153)</t>
  </si>
  <si>
    <t>Saunders(155)</t>
  </si>
  <si>
    <t>Condition</t>
  </si>
  <si>
    <t>Scotts Bluff(157)</t>
  </si>
  <si>
    <t>Seward(159)</t>
  </si>
  <si>
    <t>Sheridan(161)</t>
  </si>
  <si>
    <t xml:space="preserve">8 Very Good </t>
  </si>
  <si>
    <t>Sherman(163)</t>
  </si>
  <si>
    <t>Sioux(165)</t>
  </si>
  <si>
    <t>Stanton(167)</t>
  </si>
  <si>
    <t xml:space="preserve">5 Fair </t>
  </si>
  <si>
    <t>Thayer(169)</t>
  </si>
  <si>
    <t xml:space="preserve">4 Poor </t>
  </si>
  <si>
    <t>Thomas(171)</t>
  </si>
  <si>
    <t>3 Serious</t>
  </si>
  <si>
    <t>Thurston(173)</t>
  </si>
  <si>
    <t xml:space="preserve">2 Critical </t>
  </si>
  <si>
    <t>Valley(175)</t>
  </si>
  <si>
    <t>1 Imm. Failure</t>
  </si>
  <si>
    <t>Washington(177)</t>
  </si>
  <si>
    <t>0 Failed</t>
  </si>
  <si>
    <t>Wayne(179)</t>
  </si>
  <si>
    <t>Design Load</t>
  </si>
  <si>
    <t>Webster(181)</t>
  </si>
  <si>
    <t>H10</t>
  </si>
  <si>
    <t>Wheeler(183)</t>
  </si>
  <si>
    <t>York(185)</t>
  </si>
  <si>
    <t>H20</t>
  </si>
  <si>
    <t>HS15</t>
  </si>
  <si>
    <t>HS20</t>
  </si>
  <si>
    <t>HS20M</t>
  </si>
  <si>
    <t>HS20Plus</t>
  </si>
  <si>
    <t>Admin Area</t>
  </si>
  <si>
    <t>HL93Plus</t>
  </si>
  <si>
    <t>901 - Unknown</t>
  </si>
  <si>
    <t>RR Railroad</t>
  </si>
  <si>
    <t>902 - Not Applicable</t>
  </si>
  <si>
    <t>U Unknown</t>
  </si>
  <si>
    <t xml:space="preserve">AL-Alliance </t>
  </si>
  <si>
    <t xml:space="preserve">X Other </t>
  </si>
  <si>
    <t>BL-Blair</t>
  </si>
  <si>
    <t>BT-Beatrice</t>
  </si>
  <si>
    <t>BV-Bellevue</t>
  </si>
  <si>
    <t>CL-Columbus</t>
  </si>
  <si>
    <t>CR-Crete</t>
  </si>
  <si>
    <t>EH-Elkhorn</t>
  </si>
  <si>
    <t>FM-Fremont</t>
  </si>
  <si>
    <t>GI-Grand Island</t>
  </si>
  <si>
    <t>GR-Gering</t>
  </si>
  <si>
    <t>HA-Hastings</t>
  </si>
  <si>
    <t>KY-Kearney</t>
  </si>
  <si>
    <t>Design Method</t>
  </si>
  <si>
    <t xml:space="preserve">LN-Lincoln </t>
  </si>
  <si>
    <t>ASD</t>
  </si>
  <si>
    <t>LV-La Vista</t>
  </si>
  <si>
    <t>LX-Lexington</t>
  </si>
  <si>
    <t>MC-McCook</t>
  </si>
  <si>
    <t>NC-Nebraska City</t>
  </si>
  <si>
    <t xml:space="preserve">NF-Norfolk </t>
  </si>
  <si>
    <t>NP-North Platte</t>
  </si>
  <si>
    <t>OG-Ogallala</t>
  </si>
  <si>
    <t>Load Rating Method</t>
  </si>
  <si>
    <t xml:space="preserve">OM-Omaha </t>
  </si>
  <si>
    <t>PP-Papillion</t>
  </si>
  <si>
    <t>ASR</t>
  </si>
  <si>
    <t>PS-Plattsmouth</t>
  </si>
  <si>
    <t>SD-Seward</t>
  </si>
  <si>
    <t>LT Load Testing</t>
  </si>
  <si>
    <t>SI-Sidney</t>
  </si>
  <si>
    <t>AR Assigned Rating</t>
  </si>
  <si>
    <t>XL-Holdredge</t>
  </si>
  <si>
    <t>EJ Engineering Judgement</t>
  </si>
  <si>
    <t>YR-York</t>
  </si>
  <si>
    <t xml:space="preserve">N No Rating Eval </t>
  </si>
  <si>
    <t>Maintainer/owner</t>
  </si>
  <si>
    <t xml:space="preserve">U Unknown </t>
  </si>
  <si>
    <t xml:space="preserve">P Private </t>
  </si>
  <si>
    <t>R Railroad</t>
  </si>
  <si>
    <t>S01 State Transportation Department</t>
  </si>
  <si>
    <t>S02 State Pk/Frst/Reserv</t>
  </si>
  <si>
    <t>S03 State Toll Authority</t>
  </si>
  <si>
    <t>Posting Equation:</t>
  </si>
  <si>
    <t xml:space="preserve">SX Other State Agency </t>
  </si>
  <si>
    <t xml:space="preserve">L02 Town/Township Highway Agency </t>
  </si>
  <si>
    <t xml:space="preserve">L03 City/Municipal Highway Agency </t>
  </si>
  <si>
    <t>L04 Local Park/Frst/Reserv</t>
  </si>
  <si>
    <t xml:space="preserve">L05 Local Toll Authority </t>
  </si>
  <si>
    <t xml:space="preserve">LX Other Local Agency </t>
  </si>
  <si>
    <t>F01 Agricultural Research Servis (ARS)</t>
  </si>
  <si>
    <t>F02 Deparment of Energy (DOE)</t>
  </si>
  <si>
    <t>F03 GSA</t>
  </si>
  <si>
    <t>Posting Contestants</t>
  </si>
  <si>
    <t>F04 NASA</t>
  </si>
  <si>
    <t>F05 Smithsonian - National Zoo</t>
  </si>
  <si>
    <t>F06 Tennessee Valley Authority (TVA)</t>
  </si>
  <si>
    <t xml:space="preserve">F07 U.S. Department of Veterans Affairs </t>
  </si>
  <si>
    <t>F08 FEMA</t>
  </si>
  <si>
    <t>F09 USIBWC</t>
  </si>
  <si>
    <t xml:space="preserve">FX Other Federal Agency </t>
  </si>
  <si>
    <t>FL01 Bureau of Indian Affairs (BIA)</t>
  </si>
  <si>
    <t>FL02 Bureau of Land Mangement (BLM)</t>
  </si>
  <si>
    <t>FL03 Bureau of Reclamation (USBR)</t>
  </si>
  <si>
    <t>FL04 U.S Fish and Wildlife Service</t>
  </si>
  <si>
    <t>FL05 National Park Service (NPS)</t>
  </si>
  <si>
    <t>FL06 USACE</t>
  </si>
  <si>
    <t>FL07 U.S. Forest Service (USFS)</t>
  </si>
  <si>
    <t xml:space="preserve">FL0X Other Federal Lands Agency </t>
  </si>
  <si>
    <t xml:space="preserve">I Indian Tribal Government </t>
  </si>
  <si>
    <t>D01 Air Force</t>
  </si>
  <si>
    <t>D02 Army</t>
  </si>
  <si>
    <t>D03 Navy/Marines</t>
  </si>
  <si>
    <t>D04 Pentagon</t>
  </si>
  <si>
    <t>D05 National Security Agency  (NSA)</t>
  </si>
  <si>
    <t>DX Other Deparment of Defense</t>
  </si>
  <si>
    <t>T Transit Agency/Authority</t>
  </si>
  <si>
    <t>TONS</t>
  </si>
  <si>
    <t>RF</t>
  </si>
  <si>
    <t>Component</t>
  </si>
  <si>
    <t>Culvert Posting</t>
  </si>
  <si>
    <t>Manual Posting</t>
  </si>
  <si>
    <t xml:space="preserve">Wearing Surface: </t>
  </si>
  <si>
    <t>0 None</t>
  </si>
  <si>
    <t>B01 Bituminous (Asphalt)</t>
  </si>
  <si>
    <t xml:space="preserve">C01 Concrete- Monolithic </t>
  </si>
  <si>
    <t>C02 Concrete- Unmodified</t>
  </si>
  <si>
    <t xml:space="preserve">C03 Concrete- Latex Modified </t>
  </si>
  <si>
    <t>C04 Concrete- Low Slump</t>
  </si>
  <si>
    <t>C05 Concrete- Fiber Reinforced</t>
  </si>
  <si>
    <t>C06 Concrete- Microsilica</t>
  </si>
  <si>
    <t>C07 Concrete- Polyester</t>
  </si>
  <si>
    <t>CX Concrete- Other</t>
  </si>
  <si>
    <t>CU Concrete- Unknown</t>
  </si>
  <si>
    <t>P01 Polymer- Epoxy</t>
  </si>
  <si>
    <t>P02 Polymer- Polyester</t>
  </si>
  <si>
    <t>PX Polymer- Other</t>
  </si>
  <si>
    <t xml:space="preserve">S01 Steel </t>
  </si>
  <si>
    <t xml:space="preserve">T01 Timber- Running Planks </t>
  </si>
  <si>
    <t>Ton</t>
  </si>
  <si>
    <t>Add RF</t>
  </si>
  <si>
    <t>Structure ID</t>
  </si>
  <si>
    <t>_________</t>
  </si>
  <si>
    <t>Enter Date</t>
  </si>
  <si>
    <t>Enter Admin Owner</t>
  </si>
  <si>
    <t>Add Bridge Name</t>
  </si>
  <si>
    <t>Feature intersected</t>
  </si>
  <si>
    <t>Year Built</t>
  </si>
  <si>
    <t>Enter Cover/Fill</t>
  </si>
  <si>
    <t>Bridge Location</t>
  </si>
  <si>
    <t>FT</t>
  </si>
  <si>
    <t>Select Span Type</t>
  </si>
  <si>
    <t>Select Material Type</t>
  </si>
  <si>
    <t>Choose County</t>
  </si>
  <si>
    <t>Choose an item</t>
  </si>
  <si>
    <t>Choose District</t>
  </si>
  <si>
    <t xml:space="preserve">Choose item </t>
  </si>
  <si>
    <t>Choose Design Load</t>
  </si>
  <si>
    <t>Choose Design Method</t>
  </si>
  <si>
    <t>Choose LR Method</t>
  </si>
  <si>
    <t>Enter Engine Version</t>
  </si>
  <si>
    <t>Choose Overlay Type</t>
  </si>
  <si>
    <t>N</t>
  </si>
  <si>
    <t>PA</t>
  </si>
  <si>
    <t>PP</t>
  </si>
  <si>
    <t>PR</t>
  </si>
  <si>
    <t>PD</t>
  </si>
  <si>
    <t>PM</t>
  </si>
  <si>
    <t>C</t>
  </si>
  <si>
    <t>TO</t>
  </si>
  <si>
    <t>TA</t>
  </si>
  <si>
    <t>TP</t>
  </si>
  <si>
    <t>TR</t>
  </si>
  <si>
    <t>TD</t>
  </si>
  <si>
    <t>TM</t>
  </si>
  <si>
    <t>SO</t>
  </si>
  <si>
    <t>SA</t>
  </si>
  <si>
    <t>SP</t>
  </si>
  <si>
    <t>SR</t>
  </si>
  <si>
    <t>SD</t>
  </si>
  <si>
    <t>SM</t>
  </si>
  <si>
    <t>Choose Item</t>
  </si>
  <si>
    <t xml:space="preserve">Choose Item </t>
  </si>
  <si>
    <t>BR Form 465, version 2.1 [Updated:5 11 2026]</t>
  </si>
  <si>
    <t>Fill out all inputs. Some are text inputs while others are drop downs</t>
  </si>
  <si>
    <t xml:space="preserve">Print out the LRSS </t>
  </si>
  <si>
    <t>Analyst 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</si>
</sst>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mm\ dd&quot;, &quot;yyyy"/>
    <numFmt numFmtId="165" formatCode="[$-409]mmmm\ d\,\ yyyy;@"/>
    <numFmt numFmtId="166" formatCode="0_);\(0\)"/>
    <numFmt numFmtId="167" formatCode="0.0"/>
  </numFmts>
  <fonts count="40">
    <font>
      <sz val="10"/>
      <color indexed="8"/>
      <name val="Arial"/>
      <family val="2"/>
    </font>
    <font>
      <sz val="11"/>
      <color theme="1"/>
      <name val="Aptos Narrow"/>
      <family val="2"/>
      <scheme val="minor"/>
    </font>
    <font>
      <sz val="10"/>
      <color indexed="8"/>
      <name val="Arial"/>
      <family val="2"/>
    </font>
    <font>
      <sz val="8"/>
      <color indexed="8"/>
      <name val="Arial"/>
      <family val="2"/>
    </font>
    <font>
      <sz val="6"/>
      <color indexed="8"/>
      <name val="Arial"/>
      <family val="2"/>
    </font>
    <font>
      <sz val="6.5"/>
      <color indexed="8"/>
      <name val="Arial"/>
      <family val="2"/>
    </font>
    <font>
      <b/>
      <sz val="10"/>
      <color indexed="8"/>
      <name val="Arial Black"/>
      <family val="2"/>
    </font>
    <font>
      <sz val="9"/>
      <color indexed="8"/>
      <name val="Arial"/>
      <family val="2"/>
    </font>
    <font>
      <b/>
      <sz val="8"/>
      <color indexed="8"/>
      <name val="Aptos Black"/>
      <family val="2"/>
    </font>
    <font>
      <b/>
      <sz val="11"/>
      <color indexed="8"/>
      <name val="Arial"/>
      <family val="2"/>
    </font>
    <font>
      <b/>
      <sz val="10"/>
      <color indexed="8"/>
      <name val="Arial"/>
      <family val="2"/>
    </font>
    <font>
      <b/>
      <sz val="9"/>
      <color indexed="8"/>
      <name val="Arial"/>
      <family val="2"/>
    </font>
    <font>
      <b/>
      <sz val="8"/>
      <color indexed="8"/>
      <name val="Arial"/>
      <family val="2"/>
    </font>
    <font>
      <b/>
      <u/>
      <sz val="9"/>
      <color indexed="8"/>
      <name val="Arial"/>
      <family val="2"/>
    </font>
    <font>
      <sz val="11"/>
      <color indexed="8"/>
      <name val="Arial"/>
      <family val="2"/>
    </font>
    <font>
      <b/>
      <sz val="9.5"/>
      <color indexed="8"/>
      <name val="Arial"/>
      <family val="2"/>
    </font>
    <font>
      <sz val="8"/>
      <color indexed="8"/>
      <name val="Aptos "/>
    </font>
    <font>
      <sz val="9"/>
      <color indexed="8"/>
      <name val="Aptos "/>
    </font>
    <font>
      <b/>
      <sz val="12"/>
      <color indexed="8"/>
      <name val="Arial"/>
      <family val="2"/>
    </font>
    <font>
      <sz val="8"/>
      <color rgb="FF808080"/>
      <name val="Arial"/>
      <family val="2"/>
    </font>
    <font>
      <b/>
      <u/>
      <sz val="11"/>
      <color indexed="8"/>
      <name val="Arial"/>
      <family val="2"/>
    </font>
    <font>
      <u/>
      <sz val="10"/>
      <color indexed="8"/>
      <name val="Arial"/>
      <family val="2"/>
    </font>
    <font>
      <b/>
      <sz val="6"/>
      <color indexed="8"/>
      <name val="Arial"/>
      <family val="2"/>
    </font>
    <font>
      <b/>
      <sz val="13.5"/>
      <color indexed="8"/>
      <name val="Arial"/>
      <family val="2"/>
    </font>
    <font>
      <b/>
      <u/>
      <sz val="12"/>
      <color indexed="8"/>
      <name val="Arial Nova"/>
      <family val="2"/>
    </font>
    <font>
      <b/>
      <sz val="12.5"/>
      <color indexed="8"/>
      <name val="Arial"/>
      <family val="2"/>
    </font>
    <font>
      <b/>
      <sz val="18"/>
      <color rgb="FFFF0000"/>
      <name val="Arial"/>
      <family val="2"/>
    </font>
    <font>
      <b/>
      <sz val="22"/>
      <color rgb="FFFF0000"/>
      <name val="Arial"/>
      <family val="2"/>
    </font>
    <font>
      <b/>
      <sz val="10.5"/>
      <color indexed="8"/>
      <name val="Arial"/>
      <family val="2"/>
    </font>
    <font>
      <b/>
      <u/>
      <sz val="18"/>
      <color indexed="8"/>
      <name val="Arial"/>
      <family val="2"/>
    </font>
    <font>
      <b/>
      <sz val="9.5"/>
      <color theme="1"/>
      <name val="Arial"/>
      <family val="2"/>
    </font>
    <font>
      <b/>
      <sz val="10"/>
      <color theme="1"/>
      <name val="Arial"/>
      <family val="2"/>
    </font>
    <font>
      <sz val="10"/>
      <color theme="1"/>
      <name val="Arial Nova"/>
      <family val="2"/>
    </font>
    <font>
      <b/>
      <u/>
      <sz val="13"/>
      <color indexed="8"/>
      <name val="Arial Nova"/>
      <family val="2"/>
    </font>
    <font>
      <b/>
      <u/>
      <sz val="13"/>
      <color indexed="8"/>
      <name val="Arial"/>
      <family val="2"/>
    </font>
    <font>
      <sz val="9.5"/>
      <color indexed="8"/>
      <name val="Arial"/>
      <family val="2"/>
    </font>
    <font>
      <sz val="9.5"/>
      <color rgb="FF000000"/>
      <name val="Arial"/>
      <family val="2"/>
    </font>
    <font>
      <sz val="20"/>
      <color indexed="8"/>
      <name val="Arial"/>
      <family val="2"/>
    </font>
    <font>
      <b/>
      <u/>
      <sz val="10"/>
      <color rgb="FFFF0000"/>
      <name val="Arial"/>
      <family val="2"/>
    </font>
    <font>
      <b/>
      <sz val="9"/>
      <color indexed="8"/>
      <name val="Aptos Black"/>
      <family val="2"/>
    </font>
  </fonts>
  <fills count="7">
    <fill>
      <patternFill patternType="none"/>
    </fill>
    <fill>
      <patternFill patternType="gray125"/>
    </fill>
    <fill>
      <patternFill patternType="solid">
        <fgColor indexed="9"/>
      </patternFill>
    </fill>
    <fill>
      <patternFill patternType="solid">
        <fgColor rgb="FFFFFF00"/>
        <bgColor indexed="64"/>
      </patternFill>
    </fill>
    <fill>
      <patternFill patternType="solid">
        <fgColor theme="7" tint="0.79998168889431442"/>
        <bgColor indexed="64"/>
      </patternFill>
    </fill>
    <fill>
      <patternFill patternType="solid">
        <fgColor rgb="FFF2F2F2"/>
        <bgColor indexed="64"/>
      </patternFill>
    </fill>
    <fill>
      <patternFill patternType="solid">
        <fgColor theme="8" tint="-0.499984740745262"/>
        <bgColor indexed="64"/>
      </patternFill>
    </fill>
  </fills>
  <borders count="24">
    <border>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style="thin">
        <color indexed="64"/>
      </top>
      <bottom/>
      <diagonal/>
    </border>
    <border>
      <left/>
      <right style="medium">
        <color indexed="64"/>
      </right>
      <top/>
      <bottom/>
      <diagonal/>
    </border>
    <border>
      <left style="medium">
        <color indexed="64"/>
      </left>
      <right/>
      <top/>
      <bottom/>
      <diagonal/>
    </border>
    <border>
      <left/>
      <right/>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2">
    <xf numFmtId="0" fontId="0" fillId="0" borderId="0">
      <alignment vertical="top"/>
    </xf>
    <xf numFmtId="0" fontId="1" fillId="0" borderId="0"/>
  </cellStyleXfs>
  <cellXfs count="208">
    <xf numFmtId="0" fontId="0" fillId="0" borderId="0" xfId="0">
      <alignment vertical="top"/>
    </xf>
    <xf numFmtId="0" fontId="11" fillId="0" borderId="12" xfId="0" applyFont="1" applyBorder="1" applyAlignment="1" applyProtection="1">
      <alignment horizontal="center" vertical="center"/>
      <protection locked="0"/>
    </xf>
    <xf numFmtId="0" fontId="0" fillId="2" borderId="0" xfId="0" applyFill="1">
      <alignment vertical="top"/>
    </xf>
    <xf numFmtId="0" fontId="2" fillId="0" borderId="0" xfId="0" applyFont="1">
      <alignment vertical="top"/>
    </xf>
    <xf numFmtId="0" fontId="0" fillId="3" borderId="0" xfId="0" applyFill="1">
      <alignment vertical="top"/>
    </xf>
    <xf numFmtId="2" fontId="0" fillId="0" borderId="0" xfId="0" applyNumberFormat="1" applyAlignment="1">
      <alignment horizontal="center" vertical="top"/>
    </xf>
    <xf numFmtId="49" fontId="3" fillId="0" borderId="6" xfId="0" applyNumberFormat="1" applyFont="1" applyBorder="1" applyAlignment="1">
      <alignment vertical="center"/>
    </xf>
    <xf numFmtId="49" fontId="3" fillId="2" borderId="6" xfId="0" applyNumberFormat="1" applyFont="1" applyFill="1" applyBorder="1" applyAlignment="1">
      <alignment vertical="center"/>
    </xf>
    <xf numFmtId="0" fontId="0" fillId="4" borderId="0" xfId="0" applyFill="1" applyAlignment="1">
      <alignment horizontal="center" vertical="top"/>
    </xf>
    <xf numFmtId="0" fontId="0" fillId="3" borderId="0" xfId="0" applyFill="1" applyAlignment="1">
      <alignment horizontal="center" vertical="top"/>
    </xf>
    <xf numFmtId="49" fontId="3" fillId="0" borderId="0" xfId="0" applyNumberFormat="1" applyFont="1" applyAlignment="1">
      <alignment vertical="center"/>
    </xf>
    <xf numFmtId="0" fontId="3" fillId="0" borderId="0" xfId="0" applyFont="1" applyAlignment="1">
      <alignment horizontal="center" vertical="center"/>
    </xf>
    <xf numFmtId="49" fontId="3" fillId="2" borderId="0" xfId="0" applyNumberFormat="1" applyFont="1" applyFill="1" applyAlignment="1">
      <alignment vertical="center"/>
    </xf>
    <xf numFmtId="0" fontId="2" fillId="3" borderId="0" xfId="0" applyFont="1" applyFill="1">
      <alignment vertical="top"/>
    </xf>
    <xf numFmtId="0" fontId="0" fillId="0" borderId="0" xfId="0" applyAlignment="1"/>
    <xf numFmtId="2" fontId="3" fillId="0" borderId="0" xfId="0" applyNumberFormat="1" applyFont="1" applyAlignment="1">
      <alignment horizontal="center" vertical="center"/>
    </xf>
    <xf numFmtId="0" fontId="12" fillId="0" borderId="0" xfId="0" applyFont="1">
      <alignment vertical="top"/>
    </xf>
    <xf numFmtId="0" fontId="10" fillId="0" borderId="0" xfId="0" applyFont="1">
      <alignment vertical="top"/>
    </xf>
    <xf numFmtId="0" fontId="3" fillId="0" borderId="0" xfId="0" applyFont="1">
      <alignment vertical="top"/>
    </xf>
    <xf numFmtId="0" fontId="19" fillId="0" borderId="0" xfId="0" applyFont="1">
      <alignment vertical="top"/>
    </xf>
    <xf numFmtId="0" fontId="10" fillId="0" borderId="0" xfId="0" applyFont="1" applyProtection="1">
      <alignment vertical="top"/>
      <protection locked="0"/>
    </xf>
    <xf numFmtId="0" fontId="7" fillId="0" borderId="0" xfId="0" applyFont="1">
      <alignment vertical="top"/>
    </xf>
    <xf numFmtId="0" fontId="14" fillId="0" borderId="0" xfId="0" applyFont="1">
      <alignment vertical="top"/>
    </xf>
    <xf numFmtId="0" fontId="7" fillId="0" borderId="0" xfId="0" applyFont="1" applyAlignment="1">
      <alignment horizontal="right" vertical="top" readingOrder="1"/>
    </xf>
    <xf numFmtId="0" fontId="7" fillId="0" borderId="0" xfId="0" applyFont="1" applyAlignment="1">
      <alignment vertical="top" wrapText="1" readingOrder="1"/>
    </xf>
    <xf numFmtId="0" fontId="7" fillId="0" borderId="0" xfId="0" applyFont="1" applyAlignment="1">
      <alignment horizontal="right" vertical="top" wrapText="1" readingOrder="1"/>
    </xf>
    <xf numFmtId="0" fontId="10" fillId="0" borderId="0" xfId="0" applyFont="1" applyAlignment="1">
      <alignment horizontal="left" vertical="top"/>
    </xf>
    <xf numFmtId="0" fontId="11" fillId="0" borderId="0" xfId="0" applyFont="1" applyAlignment="1">
      <alignment horizontal="left" vertical="top"/>
    </xf>
    <xf numFmtId="0" fontId="18" fillId="0" borderId="0" xfId="0" applyFont="1" applyAlignment="1">
      <alignment horizontal="left" vertical="top"/>
    </xf>
    <xf numFmtId="0" fontId="7"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vertical="top" readingOrder="1"/>
    </xf>
    <xf numFmtId="0" fontId="7" fillId="0" borderId="0" xfId="0" applyFont="1" applyAlignment="1">
      <alignment horizontal="center" vertical="top" readingOrder="1"/>
    </xf>
    <xf numFmtId="0" fontId="20" fillId="0" borderId="0" xfId="0" applyFont="1" applyAlignment="1">
      <alignment wrapText="1" readingOrder="1"/>
    </xf>
    <xf numFmtId="0" fontId="13" fillId="0" borderId="0" xfId="0" applyFont="1" applyAlignment="1">
      <alignment vertical="top" wrapText="1" readingOrder="1"/>
    </xf>
    <xf numFmtId="15" fontId="0" fillId="0" borderId="0" xfId="0" applyNumberFormat="1">
      <alignment vertical="top"/>
    </xf>
    <xf numFmtId="0" fontId="9" fillId="0" borderId="0" xfId="0" applyFont="1" applyAlignment="1">
      <alignment vertical="center" wrapText="1" readingOrder="1"/>
    </xf>
    <xf numFmtId="0" fontId="0" fillId="0" borderId="1" xfId="0" applyBorder="1">
      <alignment vertical="top"/>
    </xf>
    <xf numFmtId="0" fontId="22" fillId="0" borderId="0" xfId="0" applyFont="1" applyAlignment="1">
      <alignment vertical="top" wrapText="1"/>
    </xf>
    <xf numFmtId="0" fontId="12" fillId="0" borderId="0" xfId="0" applyFont="1" applyAlignment="1">
      <alignment horizontal="center" vertical="top" wrapText="1"/>
    </xf>
    <xf numFmtId="0" fontId="0" fillId="0" borderId="0" xfId="0" applyAlignment="1">
      <alignment horizontal="center" vertical="center"/>
    </xf>
    <xf numFmtId="0" fontId="17" fillId="0" borderId="0" xfId="0" applyFont="1" applyAlignment="1">
      <alignment vertical="top" wrapText="1" readingOrder="1"/>
    </xf>
    <xf numFmtId="0" fontId="17" fillId="0" borderId="1" xfId="0" applyFont="1" applyBorder="1" applyAlignment="1">
      <alignment vertical="top" wrapText="1" readingOrder="1"/>
    </xf>
    <xf numFmtId="0" fontId="16" fillId="0" borderId="0" xfId="0" applyFont="1" applyAlignment="1">
      <alignment horizontal="left" vertical="top" wrapText="1" readingOrder="1"/>
    </xf>
    <xf numFmtId="0" fontId="5" fillId="0" borderId="0" xfId="0" applyFont="1" applyAlignment="1">
      <alignment vertical="center" wrapText="1" readingOrder="1"/>
    </xf>
    <xf numFmtId="0" fontId="3" fillId="0" borderId="0" xfId="0" applyFont="1" applyAlignment="1">
      <alignment vertical="top" wrapText="1" readingOrder="1"/>
    </xf>
    <xf numFmtId="22" fontId="3" fillId="0" borderId="0" xfId="0" applyNumberFormat="1" applyFont="1" applyAlignment="1">
      <alignment vertical="top" wrapText="1" readingOrder="1"/>
    </xf>
    <xf numFmtId="0" fontId="4" fillId="0" borderId="0" xfId="0" applyFont="1" applyAlignment="1">
      <alignment vertical="top" wrapText="1" readingOrder="1"/>
    </xf>
    <xf numFmtId="0" fontId="4" fillId="0" borderId="0" xfId="0" applyFont="1" applyAlignment="1">
      <alignment vertical="center" wrapText="1" readingOrder="1"/>
    </xf>
    <xf numFmtId="0" fontId="23" fillId="0" borderId="0" xfId="0" applyFont="1" applyAlignment="1">
      <alignment horizontal="center" vertical="top"/>
    </xf>
    <xf numFmtId="0" fontId="9" fillId="0" borderId="0" xfId="0" applyFont="1">
      <alignment vertical="top"/>
    </xf>
    <xf numFmtId="0" fontId="23" fillId="0" borderId="0" xfId="0" applyFont="1" applyAlignment="1">
      <alignment horizontal="center"/>
    </xf>
    <xf numFmtId="0" fontId="26" fillId="0" borderId="0" xfId="0" applyFont="1">
      <alignment vertical="top"/>
    </xf>
    <xf numFmtId="0" fontId="27" fillId="0" borderId="0" xfId="0" applyFont="1">
      <alignment vertical="top"/>
    </xf>
    <xf numFmtId="0" fontId="9" fillId="0" borderId="0" xfId="0" applyFont="1" applyAlignment="1">
      <alignment horizontal="left" vertical="top" wrapText="1" readingOrder="1"/>
    </xf>
    <xf numFmtId="0" fontId="0" fillId="0" borderId="0" xfId="0" applyAlignment="1">
      <alignment vertical="top" readingOrder="1"/>
    </xf>
    <xf numFmtId="0" fontId="31" fillId="0" borderId="20" xfId="0" applyFont="1" applyBorder="1" applyAlignment="1">
      <alignment readingOrder="1"/>
    </xf>
    <xf numFmtId="0" fontId="31" fillId="0" borderId="9" xfId="0" applyFont="1" applyBorder="1" applyAlignment="1">
      <alignment readingOrder="1"/>
    </xf>
    <xf numFmtId="0" fontId="31" fillId="0" borderId="21" xfId="0" applyFont="1" applyBorder="1" applyAlignment="1">
      <alignment readingOrder="1"/>
    </xf>
    <xf numFmtId="0" fontId="31" fillId="0" borderId="11" xfId="0" applyFont="1" applyBorder="1" applyAlignment="1">
      <alignment readingOrder="1"/>
    </xf>
    <xf numFmtId="0" fontId="31" fillId="0" borderId="0" xfId="0" applyFont="1" applyAlignment="1">
      <alignment readingOrder="1"/>
    </xf>
    <xf numFmtId="0" fontId="31" fillId="0" borderId="13" xfId="0" applyFont="1" applyBorder="1" applyAlignment="1">
      <alignment readingOrder="1"/>
    </xf>
    <xf numFmtId="0" fontId="21" fillId="0" borderId="0" xfId="0" applyFont="1">
      <alignment vertical="top"/>
    </xf>
    <xf numFmtId="0" fontId="11" fillId="0" borderId="0" xfId="0" applyFont="1" applyAlignment="1">
      <alignment horizontal="left"/>
    </xf>
    <xf numFmtId="0" fontId="0" fillId="0" borderId="6" xfId="0" applyBorder="1">
      <alignment vertical="top"/>
    </xf>
    <xf numFmtId="0" fontId="9" fillId="0" borderId="5" xfId="0" applyFont="1" applyBorder="1" applyAlignment="1">
      <alignment horizontal="right" vertical="top"/>
    </xf>
    <xf numFmtId="0" fontId="0" fillId="0" borderId="3" xfId="0" applyBorder="1">
      <alignment vertical="top"/>
    </xf>
    <xf numFmtId="0" fontId="0" fillId="0" borderId="2" xfId="0" applyBorder="1">
      <alignment vertical="top"/>
    </xf>
    <xf numFmtId="0" fontId="0" fillId="6" borderId="0" xfId="0" applyFill="1">
      <alignment vertical="top"/>
    </xf>
    <xf numFmtId="0" fontId="37" fillId="0" borderId="0" xfId="0" applyFont="1">
      <alignment vertical="top"/>
    </xf>
    <xf numFmtId="165" fontId="8" fillId="0" borderId="0" xfId="0" applyNumberFormat="1" applyFont="1">
      <alignment vertical="top"/>
    </xf>
    <xf numFmtId="0" fontId="3" fillId="0" borderId="0" xfId="0" applyFont="1" applyAlignment="1">
      <alignment horizontal="left" vertical="top" wrapText="1" readingOrder="1"/>
    </xf>
    <xf numFmtId="0" fontId="3" fillId="0" borderId="0" xfId="0" applyFont="1" applyAlignment="1">
      <alignment horizontal="right" vertical="top" wrapText="1" readingOrder="1"/>
    </xf>
    <xf numFmtId="0" fontId="10" fillId="0" borderId="0" xfId="0" applyFont="1" applyAlignment="1">
      <alignment horizontal="center" vertical="top"/>
    </xf>
    <xf numFmtId="0" fontId="0" fillId="0" borderId="0" xfId="0" applyAlignment="1" applyProtection="1">
      <alignment horizontal="center" vertical="center"/>
      <protection locked="0"/>
    </xf>
    <xf numFmtId="0" fontId="23" fillId="0" borderId="0" xfId="0" applyFont="1" applyAlignment="1">
      <alignment horizontal="right" vertical="top"/>
    </xf>
    <xf numFmtId="0" fontId="12" fillId="0" borderId="0" xfId="0" applyFont="1" applyAlignment="1">
      <alignment horizontal="center" wrapText="1"/>
    </xf>
    <xf numFmtId="0" fontId="0" fillId="0" borderId="0" xfId="0" applyAlignment="1" applyProtection="1">
      <alignment horizontal="center" vertical="top"/>
      <protection locked="0"/>
    </xf>
    <xf numFmtId="0" fontId="0" fillId="0" borderId="0" xfId="0" applyAlignment="1">
      <alignment horizontal="center" vertical="top"/>
    </xf>
    <xf numFmtId="0" fontId="0" fillId="0" borderId="0" xfId="0" applyAlignment="1">
      <alignment horizontal="right" vertical="top" wrapText="1" readingOrder="1"/>
    </xf>
    <xf numFmtId="0" fontId="24" fillId="0" borderId="0" xfId="0" applyFont="1" applyAlignment="1">
      <alignment horizontal="left" vertical="top" wrapText="1" readingOrder="1"/>
    </xf>
    <xf numFmtId="165" fontId="8" fillId="0" borderId="0" xfId="0" applyNumberFormat="1" applyFont="1" applyAlignment="1">
      <alignment horizontal="center" vertical="top"/>
    </xf>
    <xf numFmtId="0" fontId="1" fillId="0" borderId="0" xfId="1"/>
    <xf numFmtId="0" fontId="29" fillId="0" borderId="0" xfId="0" applyFont="1" applyAlignment="1">
      <alignment horizontal="center" vertical="top" wrapText="1" readingOrder="1"/>
    </xf>
    <xf numFmtId="0" fontId="0" fillId="0" borderId="0" xfId="0" applyAlignment="1">
      <alignment horizontal="right" vertical="top" readingOrder="1"/>
    </xf>
    <xf numFmtId="0" fontId="25" fillId="0" borderId="0" xfId="0" applyFont="1" applyAlignment="1" applyProtection="1">
      <alignment horizontal="left" vertical="top"/>
      <protection locked="0"/>
    </xf>
    <xf numFmtId="0" fontId="10" fillId="0" borderId="0" xfId="0" applyFont="1" applyAlignment="1" applyProtection="1">
      <alignment horizontal="left" vertical="top"/>
      <protection locked="0"/>
    </xf>
    <xf numFmtId="0" fontId="18" fillId="0" borderId="0" xfId="0" applyFont="1" applyAlignment="1" applyProtection="1">
      <alignment horizontal="left" vertical="top"/>
      <protection locked="0"/>
    </xf>
    <xf numFmtId="0" fontId="0" fillId="0" borderId="0" xfId="0" applyAlignment="1">
      <alignment horizontal="right" vertical="top" wrapText="1" readingOrder="1"/>
    </xf>
    <xf numFmtId="166" fontId="28" fillId="0" borderId="0" xfId="0" applyNumberFormat="1" applyFont="1" applyAlignment="1" applyProtection="1">
      <alignment horizontal="left" vertical="top"/>
      <protection locked="0"/>
    </xf>
    <xf numFmtId="0" fontId="28" fillId="0" borderId="0" xfId="0" applyFont="1" applyAlignment="1" applyProtection="1">
      <alignment horizontal="left" vertical="top"/>
      <protection locked="0"/>
    </xf>
    <xf numFmtId="165" fontId="10" fillId="0" borderId="0" xfId="0" applyNumberFormat="1" applyFont="1" applyAlignment="1" applyProtection="1">
      <alignment horizontal="left" vertical="top" wrapText="1"/>
      <protection locked="0"/>
    </xf>
    <xf numFmtId="0" fontId="33" fillId="0" borderId="0" xfId="0" applyFont="1" applyAlignment="1">
      <alignment horizontal="left" vertical="top" wrapText="1" readingOrder="1"/>
    </xf>
    <xf numFmtId="0" fontId="9" fillId="0" borderId="0" xfId="0" applyFont="1" applyAlignment="1" applyProtection="1">
      <alignment horizontal="left" vertical="top"/>
      <protection locked="0"/>
    </xf>
    <xf numFmtId="0" fontId="15" fillId="0" borderId="0" xfId="0" applyFont="1" applyAlignment="1">
      <alignment horizontal="left" vertical="top"/>
    </xf>
    <xf numFmtId="0" fontId="24" fillId="0" borderId="0" xfId="0" applyFont="1" applyAlignment="1">
      <alignment horizontal="left" vertical="top" wrapText="1" readingOrder="1"/>
    </xf>
    <xf numFmtId="0" fontId="0" fillId="0" borderId="0" xfId="0" applyAlignment="1" applyProtection="1">
      <alignment horizontal="left" vertical="top" readingOrder="1"/>
      <protection locked="0"/>
    </xf>
    <xf numFmtId="0" fontId="35" fillId="0" borderId="0" xfId="0" applyFont="1" applyAlignment="1">
      <alignment horizontal="right" vertical="top" readingOrder="1"/>
    </xf>
    <xf numFmtId="0" fontId="0" fillId="0" borderId="0" xfId="0" applyAlignment="1" applyProtection="1">
      <alignment horizontal="left" vertical="top" wrapText="1" readingOrder="1"/>
      <protection locked="0"/>
    </xf>
    <xf numFmtId="2" fontId="32" fillId="0" borderId="4" xfId="0" applyNumberFormat="1" applyFont="1" applyBorder="1" applyAlignment="1">
      <alignment horizontal="center" vertical="center"/>
    </xf>
    <xf numFmtId="0" fontId="32" fillId="0" borderId="4" xfId="0" applyFont="1" applyBorder="1" applyAlignment="1">
      <alignment horizontal="center" vertical="center"/>
    </xf>
    <xf numFmtId="0" fontId="32" fillId="0" borderId="4" xfId="0" applyFont="1" applyBorder="1" applyAlignment="1" applyProtection="1">
      <alignment horizontal="center" vertical="center"/>
      <protection locked="0"/>
    </xf>
    <xf numFmtId="0" fontId="31" fillId="0" borderId="20" xfId="0" applyFont="1" applyBorder="1" applyAlignment="1">
      <alignment horizontal="center" wrapText="1" readingOrder="1"/>
    </xf>
    <xf numFmtId="0" fontId="31" fillId="0" borderId="9" xfId="0" applyFont="1" applyBorder="1" applyAlignment="1">
      <alignment horizontal="center" wrapText="1" readingOrder="1"/>
    </xf>
    <xf numFmtId="0" fontId="31" fillId="0" borderId="8" xfId="0" applyFont="1" applyBorder="1" applyAlignment="1">
      <alignment horizontal="center" wrapText="1" readingOrder="1"/>
    </xf>
    <xf numFmtId="0" fontId="31" fillId="0" borderId="11" xfId="0" applyFont="1" applyBorder="1" applyAlignment="1">
      <alignment horizontal="center" wrapText="1" readingOrder="1"/>
    </xf>
    <xf numFmtId="0" fontId="31" fillId="0" borderId="0" xfId="0" applyFont="1" applyAlignment="1">
      <alignment horizontal="center" wrapText="1" readingOrder="1"/>
    </xf>
    <xf numFmtId="0" fontId="31" fillId="0" borderId="5" xfId="0" applyFont="1" applyBorder="1" applyAlignment="1">
      <alignment horizontal="center" wrapText="1" readingOrder="1"/>
    </xf>
    <xf numFmtId="0" fontId="31" fillId="0" borderId="19" xfId="0" applyFont="1" applyBorder="1" applyAlignment="1">
      <alignment horizontal="center" wrapText="1" readingOrder="1"/>
    </xf>
    <xf numFmtId="0" fontId="31" fillId="0" borderId="4" xfId="0" applyFont="1" applyBorder="1" applyAlignment="1">
      <alignment horizontal="center" wrapText="1" readingOrder="1"/>
    </xf>
    <xf numFmtId="0" fontId="31" fillId="0" borderId="18" xfId="0" applyFont="1" applyBorder="1" applyAlignment="1">
      <alignment horizontal="center" wrapText="1" readingOrder="1"/>
    </xf>
    <xf numFmtId="0" fontId="31" fillId="0" borderId="13" xfId="0" applyFont="1" applyBorder="1" applyAlignment="1">
      <alignment horizontal="center" wrapText="1" readingOrder="1"/>
    </xf>
    <xf numFmtId="0" fontId="31" fillId="0" borderId="15" xfId="0" applyFont="1" applyBorder="1" applyAlignment="1">
      <alignment horizontal="center" wrapText="1" readingOrder="1"/>
    </xf>
    <xf numFmtId="0" fontId="31" fillId="0" borderId="7" xfId="0" applyFont="1" applyBorder="1" applyAlignment="1">
      <alignment horizontal="center" wrapText="1" readingOrder="1"/>
    </xf>
    <xf numFmtId="0" fontId="31" fillId="0" borderId="16" xfId="0" applyFont="1" applyBorder="1" applyAlignment="1">
      <alignment horizontal="center" wrapText="1" readingOrder="1"/>
    </xf>
    <xf numFmtId="0" fontId="31" fillId="0" borderId="19" xfId="0" applyFont="1" applyBorder="1" applyAlignment="1">
      <alignment horizontal="center" readingOrder="1"/>
    </xf>
    <xf numFmtId="0" fontId="31" fillId="0" borderId="4" xfId="0" applyFont="1" applyBorder="1" applyAlignment="1">
      <alignment horizontal="center" readingOrder="1"/>
    </xf>
    <xf numFmtId="0" fontId="31" fillId="0" borderId="18" xfId="0" applyFont="1" applyBorder="1" applyAlignment="1">
      <alignment horizontal="center" readingOrder="1"/>
    </xf>
    <xf numFmtId="0" fontId="31" fillId="0" borderId="11" xfId="0" applyFont="1" applyBorder="1" applyAlignment="1">
      <alignment horizontal="center" readingOrder="1"/>
    </xf>
    <xf numFmtId="0" fontId="31" fillId="0" borderId="0" xfId="0" applyFont="1" applyAlignment="1">
      <alignment horizontal="center" readingOrder="1"/>
    </xf>
    <xf numFmtId="0" fontId="31" fillId="0" borderId="13" xfId="0" applyFont="1" applyBorder="1" applyAlignment="1">
      <alignment horizontal="center" readingOrder="1"/>
    </xf>
    <xf numFmtId="0" fontId="31" fillId="0" borderId="15" xfId="0" applyFont="1" applyBorder="1" applyAlignment="1">
      <alignment horizontal="center" readingOrder="1"/>
    </xf>
    <xf numFmtId="0" fontId="31" fillId="0" borderId="7" xfId="0" applyFont="1" applyBorder="1" applyAlignment="1">
      <alignment horizontal="center" readingOrder="1"/>
    </xf>
    <xf numFmtId="0" fontId="31" fillId="0" borderId="16" xfId="0" applyFont="1" applyBorder="1" applyAlignment="1">
      <alignment horizontal="center" readingOrder="1"/>
    </xf>
    <xf numFmtId="0" fontId="30" fillId="0" borderId="19" xfId="0" applyFont="1" applyBorder="1" applyAlignment="1">
      <alignment horizontal="center" wrapText="1" readingOrder="1"/>
    </xf>
    <xf numFmtId="0" fontId="30" fillId="0" borderId="4" xfId="0" applyFont="1" applyBorder="1" applyAlignment="1">
      <alignment horizontal="center" wrapText="1" readingOrder="1"/>
    </xf>
    <xf numFmtId="0" fontId="30" fillId="0" borderId="18" xfId="0" applyFont="1" applyBorder="1" applyAlignment="1">
      <alignment horizontal="center" wrapText="1" readingOrder="1"/>
    </xf>
    <xf numFmtId="0" fontId="30" fillId="0" borderId="11" xfId="0" applyFont="1" applyBorder="1" applyAlignment="1">
      <alignment horizontal="center" wrapText="1" readingOrder="1"/>
    </xf>
    <xf numFmtId="0" fontId="30" fillId="0" borderId="0" xfId="0" applyFont="1" applyAlignment="1">
      <alignment horizontal="center" wrapText="1" readingOrder="1"/>
    </xf>
    <xf numFmtId="0" fontId="30" fillId="0" borderId="13" xfId="0" applyFont="1" applyBorder="1" applyAlignment="1">
      <alignment horizontal="center" wrapText="1" readingOrder="1"/>
    </xf>
    <xf numFmtId="0" fontId="30" fillId="0" borderId="15" xfId="0" applyFont="1" applyBorder="1" applyAlignment="1">
      <alignment horizontal="center" wrapText="1" readingOrder="1"/>
    </xf>
    <xf numFmtId="0" fontId="30" fillId="0" borderId="7" xfId="0" applyFont="1" applyBorder="1" applyAlignment="1">
      <alignment horizontal="center" wrapText="1" readingOrder="1"/>
    </xf>
    <xf numFmtId="0" fontId="30" fillId="0" borderId="16" xfId="0" applyFont="1" applyBorder="1" applyAlignment="1">
      <alignment horizontal="center" wrapText="1" readingOrder="1"/>
    </xf>
    <xf numFmtId="0" fontId="31" fillId="0" borderId="21" xfId="0" applyFont="1" applyBorder="1" applyAlignment="1">
      <alignment horizontal="center" wrapText="1" readingOrder="1"/>
    </xf>
    <xf numFmtId="0" fontId="31" fillId="0" borderId="20" xfId="0" applyFont="1" applyBorder="1" applyAlignment="1">
      <alignment horizontal="center" readingOrder="1"/>
    </xf>
    <xf numFmtId="0" fontId="31" fillId="0" borderId="9" xfId="0" applyFont="1" applyBorder="1" applyAlignment="1">
      <alignment horizontal="center" readingOrder="1"/>
    </xf>
    <xf numFmtId="0" fontId="31" fillId="0" borderId="21" xfId="0" applyFont="1" applyBorder="1" applyAlignment="1">
      <alignment horizontal="center" readingOrder="1"/>
    </xf>
    <xf numFmtId="0" fontId="31" fillId="0" borderId="14" xfId="0" applyFont="1" applyBorder="1" applyAlignment="1">
      <alignment horizontal="center" wrapText="1" readingOrder="1"/>
    </xf>
    <xf numFmtId="0" fontId="31" fillId="0" borderId="10" xfId="0" applyFont="1" applyBorder="1" applyAlignment="1">
      <alignment horizontal="center" wrapText="1" readingOrder="1"/>
    </xf>
    <xf numFmtId="0" fontId="31" fillId="0" borderId="6" xfId="0" applyFont="1" applyBorder="1" applyAlignment="1">
      <alignment horizontal="center" wrapText="1" readingOrder="1"/>
    </xf>
    <xf numFmtId="0" fontId="31" fillId="0" borderId="17" xfId="0" applyFont="1" applyBorder="1" applyAlignment="1">
      <alignment horizontal="center" wrapText="1" readingOrder="1"/>
    </xf>
    <xf numFmtId="2" fontId="32" fillId="0" borderId="4" xfId="0" applyNumberFormat="1" applyFont="1" applyBorder="1" applyAlignment="1" applyProtection="1">
      <alignment horizontal="center" vertical="center"/>
      <protection locked="0"/>
    </xf>
    <xf numFmtId="167" fontId="32" fillId="0" borderId="4" xfId="0" applyNumberFormat="1" applyFont="1" applyBorder="1" applyAlignment="1" applyProtection="1">
      <alignment horizontal="center" vertical="center"/>
      <protection locked="0"/>
    </xf>
    <xf numFmtId="0" fontId="32" fillId="0" borderId="4" xfId="0" applyFont="1" applyBorder="1" applyAlignment="1" applyProtection="1">
      <alignment horizontal="left" vertical="center"/>
      <protection locked="0"/>
    </xf>
    <xf numFmtId="0" fontId="32" fillId="0" borderId="23" xfId="0" applyFont="1" applyBorder="1" applyAlignment="1" applyProtection="1">
      <alignment horizontal="left" vertical="center"/>
      <protection locked="0"/>
    </xf>
    <xf numFmtId="49" fontId="32" fillId="5" borderId="6" xfId="0" applyNumberFormat="1" applyFont="1" applyFill="1" applyBorder="1" applyAlignment="1">
      <alignment horizontal="center" vertical="center"/>
    </xf>
    <xf numFmtId="49" fontId="32" fillId="5" borderId="0" xfId="0" applyNumberFormat="1" applyFont="1" applyFill="1" applyAlignment="1">
      <alignment horizontal="center" vertical="center"/>
    </xf>
    <xf numFmtId="2" fontId="32" fillId="5" borderId="0" xfId="0" applyNumberFormat="1" applyFont="1" applyFill="1" applyAlignment="1" applyProtection="1">
      <alignment horizontal="center" vertical="center"/>
      <protection locked="0"/>
    </xf>
    <xf numFmtId="2" fontId="32" fillId="5" borderId="0" xfId="0" applyNumberFormat="1" applyFont="1" applyFill="1" applyAlignment="1">
      <alignment horizontal="center" vertical="center"/>
    </xf>
    <xf numFmtId="0" fontId="32" fillId="5" borderId="0" xfId="0" applyFont="1" applyFill="1" applyAlignment="1" applyProtection="1">
      <alignment horizontal="left" vertical="center"/>
      <protection locked="0"/>
    </xf>
    <xf numFmtId="0" fontId="32" fillId="5" borderId="5" xfId="0" applyFont="1" applyFill="1" applyBorder="1" applyAlignment="1" applyProtection="1">
      <alignment horizontal="left" vertical="center"/>
      <protection locked="0"/>
    </xf>
    <xf numFmtId="0" fontId="32" fillId="5" borderId="0" xfId="0" applyFont="1" applyFill="1" applyAlignment="1">
      <alignment horizontal="center" vertical="center"/>
    </xf>
    <xf numFmtId="0" fontId="32" fillId="5" borderId="0" xfId="0" applyFont="1" applyFill="1" applyAlignment="1" applyProtection="1">
      <alignment horizontal="center" vertical="center"/>
      <protection locked="0"/>
    </xf>
    <xf numFmtId="167" fontId="32" fillId="5" borderId="0" xfId="0" applyNumberFormat="1" applyFont="1" applyFill="1" applyAlignment="1" applyProtection="1">
      <alignment horizontal="center" vertical="center"/>
      <protection locked="0"/>
    </xf>
    <xf numFmtId="49" fontId="32" fillId="0" borderId="22" xfId="0" applyNumberFormat="1" applyFont="1" applyBorder="1" applyAlignment="1">
      <alignment horizontal="center" vertical="center"/>
    </xf>
    <xf numFmtId="49" fontId="32" fillId="0" borderId="4" xfId="0" applyNumberFormat="1" applyFont="1" applyBorder="1" applyAlignment="1">
      <alignment horizontal="center" vertical="center"/>
    </xf>
    <xf numFmtId="0" fontId="32" fillId="0" borderId="0" xfId="0" applyFont="1" applyAlignment="1" applyProtection="1">
      <alignment horizontal="left" vertical="center"/>
      <protection locked="0"/>
    </xf>
    <xf numFmtId="0" fontId="32" fillId="0" borderId="5" xfId="0" applyFont="1" applyBorder="1" applyAlignment="1" applyProtection="1">
      <alignment horizontal="left" vertical="center"/>
      <protection locked="0"/>
    </xf>
    <xf numFmtId="49" fontId="32" fillId="0" borderId="6" xfId="0" applyNumberFormat="1" applyFont="1" applyBorder="1" applyAlignment="1">
      <alignment horizontal="center" vertical="center"/>
    </xf>
    <xf numFmtId="49" fontId="32" fillId="0" borderId="0" xfId="0" applyNumberFormat="1" applyFont="1" applyAlignment="1">
      <alignment horizontal="center" vertical="center"/>
    </xf>
    <xf numFmtId="2" fontId="32" fillId="0" borderId="0" xfId="0" applyNumberFormat="1" applyFont="1" applyAlignment="1">
      <alignment horizontal="center" vertical="center"/>
    </xf>
    <xf numFmtId="2" fontId="32" fillId="0" borderId="0" xfId="0" applyNumberFormat="1" applyFont="1" applyAlignment="1" applyProtection="1">
      <alignment horizontal="center" vertical="center"/>
      <protection locked="0"/>
    </xf>
    <xf numFmtId="0" fontId="32" fillId="0" borderId="0" xfId="0" applyFont="1" applyAlignment="1">
      <alignment horizontal="center" vertical="center"/>
    </xf>
    <xf numFmtId="0" fontId="32" fillId="0" borderId="0" xfId="0" applyFont="1" applyAlignment="1" applyProtection="1">
      <alignment horizontal="center" vertical="center"/>
      <protection locked="0"/>
    </xf>
    <xf numFmtId="167" fontId="32" fillId="0" borderId="0" xfId="0" applyNumberFormat="1" applyFont="1" applyAlignment="1" applyProtection="1">
      <alignment horizontal="center" vertical="center"/>
      <protection locked="0"/>
    </xf>
    <xf numFmtId="49" fontId="32" fillId="5" borderId="3" xfId="0" applyNumberFormat="1" applyFont="1" applyFill="1" applyBorder="1" applyAlignment="1">
      <alignment horizontal="center" vertical="center"/>
    </xf>
    <xf numFmtId="49" fontId="32" fillId="5" borderId="1" xfId="0" applyNumberFormat="1" applyFont="1" applyFill="1" applyBorder="1" applyAlignment="1">
      <alignment horizontal="center" vertical="center"/>
    </xf>
    <xf numFmtId="2" fontId="32" fillId="5" borderId="1" xfId="0" applyNumberFormat="1" applyFont="1" applyFill="1" applyBorder="1" applyAlignment="1">
      <alignment horizontal="center" vertical="center"/>
    </xf>
    <xf numFmtId="2" fontId="32" fillId="5" borderId="1" xfId="0" applyNumberFormat="1" applyFont="1" applyFill="1" applyBorder="1" applyAlignment="1" applyProtection="1">
      <alignment horizontal="center" vertical="center"/>
      <protection locked="0"/>
    </xf>
    <xf numFmtId="0" fontId="11" fillId="0" borderId="11" xfId="0" applyFont="1" applyBorder="1" applyAlignment="1">
      <alignment horizontal="left" vertical="top" wrapText="1" readingOrder="1"/>
    </xf>
    <xf numFmtId="0" fontId="11" fillId="0" borderId="0" xfId="0" applyFont="1" applyAlignment="1">
      <alignment horizontal="left" vertical="top" wrapText="1" readingOrder="1"/>
    </xf>
    <xf numFmtId="0" fontId="0" fillId="0" borderId="10" xfId="0" applyBorder="1" applyAlignment="1">
      <alignment horizontal="center" vertical="top"/>
    </xf>
    <xf numFmtId="0" fontId="0" fillId="0" borderId="9" xfId="0" applyBorder="1" applyAlignment="1">
      <alignment horizontal="center" vertical="top"/>
    </xf>
    <xf numFmtId="0" fontId="0" fillId="0" borderId="8" xfId="0" applyBorder="1" applyAlignment="1">
      <alignment horizontal="center" vertical="top"/>
    </xf>
    <xf numFmtId="0" fontId="0" fillId="0" borderId="6" xfId="0" applyBorder="1" applyAlignment="1">
      <alignment horizontal="center" vertical="top"/>
    </xf>
    <xf numFmtId="0" fontId="0" fillId="0" borderId="0" xfId="0" applyAlignment="1">
      <alignment horizontal="center" vertical="top"/>
    </xf>
    <xf numFmtId="0" fontId="0" fillId="0" borderId="5" xfId="0" applyBorder="1" applyAlignment="1">
      <alignment horizontal="center" vertical="top"/>
    </xf>
    <xf numFmtId="0" fontId="0" fillId="0" borderId="0" xfId="0" applyAlignment="1">
      <alignment horizontal="right" wrapText="1" readingOrder="1"/>
    </xf>
    <xf numFmtId="0" fontId="10" fillId="0" borderId="0" xfId="0" applyFont="1" applyAlignment="1" applyProtection="1">
      <alignment horizontal="left"/>
      <protection locked="0"/>
    </xf>
    <xf numFmtId="0" fontId="32" fillId="5" borderId="1" xfId="0" applyFont="1" applyFill="1" applyBorder="1" applyAlignment="1" applyProtection="1">
      <alignment horizontal="left" vertical="center"/>
      <protection locked="0"/>
    </xf>
    <xf numFmtId="0" fontId="32" fillId="5" borderId="2" xfId="0" applyFont="1" applyFill="1" applyBorder="1" applyAlignment="1" applyProtection="1">
      <alignment horizontal="left" vertical="center"/>
      <protection locked="0"/>
    </xf>
    <xf numFmtId="0" fontId="34" fillId="0" borderId="0" xfId="0" applyFont="1" applyAlignment="1">
      <alignment horizontal="left" wrapText="1" readingOrder="1"/>
    </xf>
    <xf numFmtId="0" fontId="13" fillId="0" borderId="0" xfId="0" applyFont="1" applyAlignment="1">
      <alignment horizontal="center" vertical="top" wrapText="1" readingOrder="1"/>
    </xf>
    <xf numFmtId="0" fontId="35" fillId="0" borderId="0" xfId="0" applyFont="1" applyAlignment="1">
      <alignment horizontal="right" vertical="top" wrapText="1" readingOrder="1"/>
    </xf>
    <xf numFmtId="0" fontId="35" fillId="0" borderId="13" xfId="0" applyFont="1" applyBorder="1" applyAlignment="1">
      <alignment horizontal="right" vertical="top" wrapText="1" readingOrder="1"/>
    </xf>
    <xf numFmtId="0" fontId="10" fillId="0" borderId="11" xfId="0" applyFont="1" applyBorder="1" applyAlignment="1">
      <alignment horizontal="left" vertical="top" wrapText="1" readingOrder="1"/>
    </xf>
    <xf numFmtId="0" fontId="10" fillId="0" borderId="0" xfId="0" applyFont="1" applyAlignment="1">
      <alignment horizontal="left" vertical="top" wrapText="1" readingOrder="1"/>
    </xf>
    <xf numFmtId="0" fontId="32" fillId="5" borderId="1" xfId="0" applyFont="1" applyFill="1" applyBorder="1" applyAlignment="1">
      <alignment horizontal="center" vertical="center"/>
    </xf>
    <xf numFmtId="0" fontId="32" fillId="5" borderId="1" xfId="0" applyFont="1" applyFill="1" applyBorder="1" applyAlignment="1" applyProtection="1">
      <alignment horizontal="center" vertical="center"/>
      <protection locked="0"/>
    </xf>
    <xf numFmtId="167" fontId="32" fillId="5" borderId="1" xfId="0" applyNumberFormat="1" applyFont="1" applyFill="1" applyBorder="1" applyAlignment="1" applyProtection="1">
      <alignment horizontal="center" vertical="center"/>
      <protection locked="0"/>
    </xf>
    <xf numFmtId="0" fontId="23" fillId="0" borderId="0" xfId="0" applyFont="1" applyAlignment="1">
      <alignment horizontal="right" vertical="top"/>
    </xf>
    <xf numFmtId="0" fontId="23" fillId="0" borderId="5" xfId="0" applyFont="1" applyBorder="1" applyAlignment="1">
      <alignment horizontal="right" vertical="top"/>
    </xf>
    <xf numFmtId="165" fontId="39" fillId="0" borderId="0" xfId="0" applyNumberFormat="1" applyFont="1" applyAlignment="1" applyProtection="1">
      <alignment horizontal="center" vertical="top"/>
      <protection locked="0"/>
    </xf>
    <xf numFmtId="0" fontId="12" fillId="0" borderId="0" xfId="0" applyFont="1" applyAlignment="1">
      <alignment horizontal="center" wrapText="1"/>
    </xf>
    <xf numFmtId="0" fontId="12" fillId="0" borderId="1" xfId="0" applyFont="1" applyBorder="1" applyAlignment="1">
      <alignment horizontal="center" wrapText="1"/>
    </xf>
    <xf numFmtId="0" fontId="10" fillId="0" borderId="0" xfId="0" applyFont="1" applyAlignment="1">
      <alignment horizontal="center" vertical="top"/>
    </xf>
    <xf numFmtId="0" fontId="0" fillId="0" borderId="0" xfId="0" applyAlignment="1" applyProtection="1">
      <alignment horizontal="center" vertical="top"/>
      <protection locked="0"/>
    </xf>
    <xf numFmtId="0" fontId="18" fillId="0" borderId="4" xfId="0" applyFont="1" applyBorder="1" applyAlignment="1">
      <alignment horizontal="left" vertical="top" wrapText="1" readingOrder="1"/>
    </xf>
    <xf numFmtId="0" fontId="3" fillId="0" borderId="0" xfId="0" applyFont="1" applyAlignment="1">
      <alignment horizontal="left" vertical="top" wrapText="1" readingOrder="1"/>
    </xf>
    <xf numFmtId="0" fontId="3" fillId="0" borderId="0" xfId="0" applyFont="1" applyAlignment="1">
      <alignment horizontal="right" vertical="top" wrapText="1" readingOrder="1"/>
    </xf>
    <xf numFmtId="22" fontId="3" fillId="0" borderId="0" xfId="0" applyNumberFormat="1" applyFont="1" applyAlignment="1" applyProtection="1">
      <alignment horizontal="left" vertical="top" wrapText="1" readingOrder="1"/>
      <protection locked="0" hidden="1"/>
    </xf>
    <xf numFmtId="0" fontId="3" fillId="0" borderId="0" xfId="0" applyFont="1" applyAlignment="1">
      <alignment horizontal="left" vertical="top"/>
    </xf>
    <xf numFmtId="0" fontId="0" fillId="0" borderId="0" xfId="0" applyAlignment="1" applyProtection="1">
      <alignment horizontal="center" vertical="center"/>
      <protection locked="0"/>
    </xf>
    <xf numFmtId="164" fontId="6" fillId="0" borderId="0" xfId="0" applyNumberFormat="1" applyFont="1" applyAlignment="1">
      <alignment horizontal="center" vertical="top"/>
    </xf>
    <xf numFmtId="0" fontId="17" fillId="0" borderId="0" xfId="0" applyFont="1" applyAlignment="1">
      <alignment horizontal="left" vertical="top" wrapText="1" readingOrder="1"/>
    </xf>
    <xf numFmtId="0" fontId="17" fillId="0" borderId="1" xfId="0" applyFont="1" applyBorder="1" applyAlignment="1">
      <alignment horizontal="left" vertical="top" wrapText="1" readingOrder="1"/>
    </xf>
    <xf numFmtId="0" fontId="38" fillId="3" borderId="0" xfId="0" applyFont="1" applyFill="1" applyAlignment="1">
      <alignment horizontal="left" vertical="top"/>
    </xf>
    <xf numFmtId="0" fontId="2" fillId="4" borderId="0" xfId="0" applyFont="1" applyFill="1" applyAlignment="1">
      <alignment horizontal="center" vertical="top"/>
    </xf>
  </cellXfs>
  <cellStyles count="2">
    <cellStyle name="Normal" xfId="0" builtinId="0"/>
    <cellStyle name="Normal 3" xfId="1" xr:uid="{F2FB792E-6658-4084-8428-E3F7D55A47AC}"/>
  </cellStyles>
  <dxfs count="0"/>
  <tableStyles count="0" defaultTableStyle="TableStyleMedium2" defaultPivotStyle="PivotStyleLight16"/>
  <colors>
    <mruColors>
      <color rgb="FFF2F2F2"/>
      <color rgb="FFDEDE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8" Type="http://schemas.openxmlformats.org/officeDocument/2006/relationships/image" Target="../media/image16.png"/><Relationship Id="rId13" Type="http://schemas.openxmlformats.org/officeDocument/2006/relationships/image" Target="../media/image21.png"/><Relationship Id="rId3" Type="http://schemas.openxmlformats.org/officeDocument/2006/relationships/image" Target="../media/image11.png"/><Relationship Id="rId7" Type="http://schemas.openxmlformats.org/officeDocument/2006/relationships/image" Target="../media/image15.png"/><Relationship Id="rId12" Type="http://schemas.openxmlformats.org/officeDocument/2006/relationships/image" Target="../media/image20.png"/><Relationship Id="rId2" Type="http://schemas.openxmlformats.org/officeDocument/2006/relationships/image" Target="../media/image10.png"/><Relationship Id="rId1" Type="http://schemas.openxmlformats.org/officeDocument/2006/relationships/image" Target="../media/image9.png"/><Relationship Id="rId6" Type="http://schemas.openxmlformats.org/officeDocument/2006/relationships/image" Target="../media/image14.png"/><Relationship Id="rId11" Type="http://schemas.openxmlformats.org/officeDocument/2006/relationships/image" Target="../media/image19.png"/><Relationship Id="rId5" Type="http://schemas.openxmlformats.org/officeDocument/2006/relationships/image" Target="../media/image13.png"/><Relationship Id="rId10" Type="http://schemas.openxmlformats.org/officeDocument/2006/relationships/image" Target="../media/image18.png"/><Relationship Id="rId4" Type="http://schemas.openxmlformats.org/officeDocument/2006/relationships/image" Target="../media/image12.png"/><Relationship Id="rId9"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absolute">
    <xdr:from>
      <xdr:col>47</xdr:col>
      <xdr:colOff>3718</xdr:colOff>
      <xdr:row>50</xdr:row>
      <xdr:rowOff>105051</xdr:rowOff>
    </xdr:from>
    <xdr:to>
      <xdr:col>55</xdr:col>
      <xdr:colOff>14942</xdr:colOff>
      <xdr:row>69</xdr:row>
      <xdr:rowOff>112058</xdr:rowOff>
    </xdr:to>
    <xdr:sp macro="" textlink="">
      <xdr:nvSpPr>
        <xdr:cNvPr id="2" name="Frame 1">
          <a:extLst>
            <a:ext uri="{FF2B5EF4-FFF2-40B4-BE49-F238E27FC236}">
              <a16:creationId xmlns:a16="http://schemas.microsoft.com/office/drawing/2014/main" id="{341EB53F-A680-47CD-A8F8-1DBFCDDF6D79}"/>
            </a:ext>
          </a:extLst>
        </xdr:cNvPr>
        <xdr:cNvSpPr/>
      </xdr:nvSpPr>
      <xdr:spPr bwMode="auto">
        <a:xfrm>
          <a:off x="6907438" y="8723271"/>
          <a:ext cx="2175304" cy="2277767"/>
        </a:xfrm>
        <a:prstGeom prst="frame">
          <a:avLst>
            <a:gd name="adj1" fmla="val 748"/>
          </a:avLst>
        </a:prstGeom>
        <a:solidFill>
          <a:schemeClr val="tx1"/>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lang="en-US" sz="1000" b="0" i="0" u="none">
            <a:solidFill>
              <a:srgbClr val="000000"/>
            </a:solidFill>
            <a:latin typeface="Arial" panose="020B0604020202020204" pitchFamily="34" charset="0"/>
          </a:endParaRPr>
        </a:p>
      </xdr:txBody>
    </xdr:sp>
    <xdr:clientData/>
  </xdr:twoCellAnchor>
  <xdr:oneCellAnchor>
    <xdr:from>
      <xdr:col>4</xdr:col>
      <xdr:colOff>124714</xdr:colOff>
      <xdr:row>53</xdr:row>
      <xdr:rowOff>46654</xdr:rowOff>
    </xdr:from>
    <xdr:ext cx="586921" cy="329961"/>
    <xdr:pic>
      <xdr:nvPicPr>
        <xdr:cNvPr id="3" name="Picture 2">
          <a:extLst>
            <a:ext uri="{FF2B5EF4-FFF2-40B4-BE49-F238E27FC236}">
              <a16:creationId xmlns:a16="http://schemas.microsoft.com/office/drawing/2014/main" id="{86801C47-8DB7-4B5A-8B2C-14D8D692E57D}"/>
            </a:ext>
          </a:extLst>
        </xdr:cNvPr>
        <xdr:cNvPicPr>
          <a:picLocks noChangeAspect="1"/>
        </xdr:cNvPicPr>
      </xdr:nvPicPr>
      <xdr:blipFill>
        <a:blip xmlns:r="http://schemas.openxmlformats.org/officeDocument/2006/relationships" r:embed="rId1"/>
        <a:stretch>
          <a:fillRect/>
        </a:stretch>
      </xdr:blipFill>
      <xdr:spPr>
        <a:xfrm>
          <a:off x="658114" y="9061114"/>
          <a:ext cx="586921" cy="329961"/>
        </a:xfrm>
        <a:prstGeom prst="rect">
          <a:avLst/>
        </a:prstGeom>
      </xdr:spPr>
    </xdr:pic>
    <xdr:clientData/>
  </xdr:oneCellAnchor>
  <xdr:oneCellAnchor>
    <xdr:from>
      <xdr:col>4</xdr:col>
      <xdr:colOff>12553</xdr:colOff>
      <xdr:row>18</xdr:row>
      <xdr:rowOff>4</xdr:rowOff>
    </xdr:from>
    <xdr:ext cx="8376918" cy="814290"/>
    <xdr:sp macro="" textlink="" fLocksText="0">
      <xdr:nvSpPr>
        <xdr:cNvPr id="4" name="TextBox 3">
          <a:extLst>
            <a:ext uri="{FF2B5EF4-FFF2-40B4-BE49-F238E27FC236}">
              <a16:creationId xmlns:a16="http://schemas.microsoft.com/office/drawing/2014/main" id="{BA51077F-C56F-4247-8B07-207C4FE0A004}"/>
            </a:ext>
          </a:extLst>
        </xdr:cNvPr>
        <xdr:cNvSpPr txBox="1"/>
      </xdr:nvSpPr>
      <xdr:spPr>
        <a:xfrm>
          <a:off x="545953" y="2948944"/>
          <a:ext cx="8376918" cy="814290"/>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576" tIns="36576" rIns="0" bIns="36576" rtlCol="0" anchor="t">
          <a:noAutofit/>
        </a:bodyPr>
        <a:lstStyle/>
        <a:p>
          <a:pPr algn="l" eaLnBrk="1" fontAlgn="auto" latinLnBrk="0" hangingPunct="1"/>
          <a:r>
            <a:rPr lang="en-US" sz="1000" b="0" i="0" u="none">
              <a:solidFill>
                <a:srgbClr val="000000"/>
              </a:solidFill>
              <a:effectLst/>
              <a:latin typeface="Arial" panose="020B0604020202020204" pitchFamily="34" charset="0"/>
              <a:ea typeface="ADLaM Display" panose="02010000000000000000" pitchFamily="2" charset="0"/>
              <a:cs typeface="ADLaM Display" panose="02010000000000000000" pitchFamily="2" charset="0"/>
            </a:rPr>
            <a:t>Add Description</a:t>
          </a:r>
          <a:br>
            <a:rPr lang="en-US" sz="1000" b="0" i="0" u="none">
              <a:solidFill>
                <a:srgbClr val="000000"/>
              </a:solidFill>
              <a:effectLst/>
              <a:latin typeface="Arial" panose="020B0604020202020204" pitchFamily="34" charset="0"/>
              <a:ea typeface="ADLaM Display" panose="02010000000000000000" pitchFamily="2" charset="0"/>
              <a:cs typeface="ADLaM Display" panose="02010000000000000000" pitchFamily="2" charset="0"/>
            </a:rPr>
          </a:br>
          <a:br>
            <a:rPr lang="en-US" sz="1000" b="0" i="0" u="none">
              <a:solidFill>
                <a:srgbClr val="000000"/>
              </a:solidFill>
              <a:effectLst/>
              <a:latin typeface="Arial" panose="020B0604020202020204" pitchFamily="34" charset="0"/>
              <a:ea typeface="ADLaM Display" panose="02010000000000000000" pitchFamily="2" charset="0"/>
              <a:cs typeface="ADLaM Display" panose="02010000000000000000" pitchFamily="2" charset="0"/>
            </a:rPr>
          </a:br>
          <a:br>
            <a:rPr lang="en-US" sz="1000" b="0" i="0" u="none">
              <a:solidFill>
                <a:srgbClr val="000000"/>
              </a:solidFill>
              <a:effectLst/>
              <a:latin typeface="Arial" panose="020B0604020202020204" pitchFamily="34" charset="0"/>
              <a:ea typeface="ADLaM Display" panose="02010000000000000000" pitchFamily="2" charset="0"/>
              <a:cs typeface="ADLaM Display" panose="02010000000000000000" pitchFamily="2" charset="0"/>
            </a:rPr>
          </a:br>
          <a:endParaRPr lang="en-US" sz="1000" b="0" i="0" u="none">
            <a:solidFill>
              <a:srgbClr val="000000"/>
            </a:solidFill>
            <a:effectLst/>
            <a:latin typeface="Arial" panose="020B0604020202020204" pitchFamily="34" charset="0"/>
            <a:ea typeface="ADLaM Display" panose="02010000000000000000" pitchFamily="2" charset="0"/>
            <a:cs typeface="ADLaM Display" panose="02010000000000000000" pitchFamily="2" charset="0"/>
          </a:endParaRPr>
        </a:p>
      </xdr:txBody>
    </xdr:sp>
    <xdr:clientData/>
  </xdr:oneCellAnchor>
  <xdr:twoCellAnchor editAs="oneCell">
    <xdr:from>
      <xdr:col>3</xdr:col>
      <xdr:colOff>16830</xdr:colOff>
      <xdr:row>47</xdr:row>
      <xdr:rowOff>307880</xdr:rowOff>
    </xdr:from>
    <xdr:to>
      <xdr:col>8</xdr:col>
      <xdr:colOff>85780</xdr:colOff>
      <xdr:row>50</xdr:row>
      <xdr:rowOff>123481</xdr:rowOff>
    </xdr:to>
    <xdr:pic>
      <xdr:nvPicPr>
        <xdr:cNvPr id="5" name="Picture 4">
          <a:extLst>
            <a:ext uri="{FF2B5EF4-FFF2-40B4-BE49-F238E27FC236}">
              <a16:creationId xmlns:a16="http://schemas.microsoft.com/office/drawing/2014/main" id="{407D1716-8810-4B81-BBA7-B7B641945AD0}"/>
            </a:ext>
          </a:extLst>
        </xdr:cNvPr>
        <xdr:cNvPicPr>
          <a:picLocks noChangeAspect="1"/>
        </xdr:cNvPicPr>
      </xdr:nvPicPr>
      <xdr:blipFill>
        <a:blip xmlns:r="http://schemas.openxmlformats.org/officeDocument/2006/relationships" r:embed="rId2"/>
        <a:stretch>
          <a:fillRect/>
        </a:stretch>
      </xdr:blipFill>
      <xdr:spPr>
        <a:xfrm>
          <a:off x="458790" y="8186960"/>
          <a:ext cx="968110" cy="554741"/>
        </a:xfrm>
        <a:prstGeom prst="rect">
          <a:avLst/>
        </a:prstGeom>
      </xdr:spPr>
    </xdr:pic>
    <xdr:clientData/>
  </xdr:twoCellAnchor>
  <xdr:twoCellAnchor editAs="oneCell">
    <xdr:from>
      <xdr:col>48</xdr:col>
      <xdr:colOff>42857</xdr:colOff>
      <xdr:row>47</xdr:row>
      <xdr:rowOff>403097</xdr:rowOff>
    </xdr:from>
    <xdr:to>
      <xdr:col>53</xdr:col>
      <xdr:colOff>564224</xdr:colOff>
      <xdr:row>50</xdr:row>
      <xdr:rowOff>42535</xdr:rowOff>
    </xdr:to>
    <xdr:pic>
      <xdr:nvPicPr>
        <xdr:cNvPr id="6" name="Picture 5">
          <a:extLst>
            <a:ext uri="{FF2B5EF4-FFF2-40B4-BE49-F238E27FC236}">
              <a16:creationId xmlns:a16="http://schemas.microsoft.com/office/drawing/2014/main" id="{82B3227C-E74F-4CAC-8437-9EDAECD63CBF}"/>
            </a:ext>
          </a:extLst>
        </xdr:cNvPr>
        <xdr:cNvPicPr>
          <a:picLocks noChangeAspect="1"/>
        </xdr:cNvPicPr>
      </xdr:nvPicPr>
      <xdr:blipFill>
        <a:blip xmlns:r="http://schemas.openxmlformats.org/officeDocument/2006/relationships" r:embed="rId3"/>
        <a:stretch>
          <a:fillRect/>
        </a:stretch>
      </xdr:blipFill>
      <xdr:spPr>
        <a:xfrm>
          <a:off x="7449497" y="8282177"/>
          <a:ext cx="1245267" cy="378578"/>
        </a:xfrm>
        <a:prstGeom prst="rect">
          <a:avLst/>
        </a:prstGeom>
      </xdr:spPr>
    </xdr:pic>
    <xdr:clientData/>
  </xdr:twoCellAnchor>
  <xdr:twoCellAnchor editAs="oneCell">
    <xdr:from>
      <xdr:col>4</xdr:col>
      <xdr:colOff>2</xdr:colOff>
      <xdr:row>55</xdr:row>
      <xdr:rowOff>52295</xdr:rowOff>
    </xdr:from>
    <xdr:to>
      <xdr:col>5</xdr:col>
      <xdr:colOff>254001</xdr:colOff>
      <xdr:row>60</xdr:row>
      <xdr:rowOff>7471</xdr:rowOff>
    </xdr:to>
    <xdr:pic>
      <xdr:nvPicPr>
        <xdr:cNvPr id="7" name="Picture 6">
          <a:extLst>
            <a:ext uri="{FF2B5EF4-FFF2-40B4-BE49-F238E27FC236}">
              <a16:creationId xmlns:a16="http://schemas.microsoft.com/office/drawing/2014/main" id="{A9403A90-A3CC-45AD-AE2A-0C532B95B314}"/>
            </a:ext>
          </a:extLst>
        </xdr:cNvPr>
        <xdr:cNvPicPr>
          <a:picLocks noChangeAspect="1"/>
        </xdr:cNvPicPr>
      </xdr:nvPicPr>
      <xdr:blipFill>
        <a:blip xmlns:r="http://schemas.openxmlformats.org/officeDocument/2006/relationships" r:embed="rId4"/>
        <a:stretch>
          <a:fillRect/>
        </a:stretch>
      </xdr:blipFill>
      <xdr:spPr>
        <a:xfrm>
          <a:off x="533402" y="9462995"/>
          <a:ext cx="414019" cy="595256"/>
        </a:xfrm>
        <a:prstGeom prst="rect">
          <a:avLst/>
        </a:prstGeom>
      </xdr:spPr>
    </xdr:pic>
    <xdr:clientData/>
  </xdr:twoCellAnchor>
  <xdr:twoCellAnchor editAs="oneCell">
    <xdr:from>
      <xdr:col>2</xdr:col>
      <xdr:colOff>74706</xdr:colOff>
      <xdr:row>47</xdr:row>
      <xdr:rowOff>321237</xdr:rowOff>
    </xdr:from>
    <xdr:to>
      <xdr:col>11</xdr:col>
      <xdr:colOff>53812</xdr:colOff>
      <xdr:row>52</xdr:row>
      <xdr:rowOff>59765</xdr:rowOff>
    </xdr:to>
    <xdr:pic>
      <xdr:nvPicPr>
        <xdr:cNvPr id="8" name="Picture 7">
          <a:extLst>
            <a:ext uri="{FF2B5EF4-FFF2-40B4-BE49-F238E27FC236}">
              <a16:creationId xmlns:a16="http://schemas.microsoft.com/office/drawing/2014/main" id="{7230A92A-897C-4935-B11F-3B973E1AA934}"/>
            </a:ext>
          </a:extLst>
        </xdr:cNvPr>
        <xdr:cNvPicPr>
          <a:picLocks noChangeAspect="1"/>
        </xdr:cNvPicPr>
      </xdr:nvPicPr>
      <xdr:blipFill>
        <a:blip xmlns:r="http://schemas.openxmlformats.org/officeDocument/2006/relationships" r:embed="rId5"/>
        <a:stretch>
          <a:fillRect/>
        </a:stretch>
      </xdr:blipFill>
      <xdr:spPr>
        <a:xfrm>
          <a:off x="333786" y="8200317"/>
          <a:ext cx="1251646" cy="683408"/>
        </a:xfrm>
        <a:prstGeom prst="rect">
          <a:avLst/>
        </a:prstGeom>
      </xdr:spPr>
    </xdr:pic>
    <xdr:clientData/>
  </xdr:twoCellAnchor>
  <xdr:twoCellAnchor editAs="absolute">
    <xdr:from>
      <xdr:col>11</xdr:col>
      <xdr:colOff>117987</xdr:colOff>
      <xdr:row>57</xdr:row>
      <xdr:rowOff>201561</xdr:rowOff>
    </xdr:from>
    <xdr:to>
      <xdr:col>45</xdr:col>
      <xdr:colOff>215409</xdr:colOff>
      <xdr:row>71</xdr:row>
      <xdr:rowOff>147271</xdr:rowOff>
    </xdr:to>
    <xdr:sp macro="" textlink="" fLocksText="0">
      <xdr:nvSpPr>
        <xdr:cNvPr id="9" name="TextBox 8">
          <a:extLst>
            <a:ext uri="{FF2B5EF4-FFF2-40B4-BE49-F238E27FC236}">
              <a16:creationId xmlns:a16="http://schemas.microsoft.com/office/drawing/2014/main" id="{57D9FF7D-F234-4A77-9920-16B004C5782D}"/>
            </a:ext>
          </a:extLst>
        </xdr:cNvPr>
        <xdr:cNvSpPr txBox="1"/>
      </xdr:nvSpPr>
      <xdr:spPr>
        <a:xfrm>
          <a:off x="1651819" y="9842090"/>
          <a:ext cx="5210196" cy="144512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576" tIns="36576" rIns="36576" bIns="0"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0" i="0" u="none">
              <a:solidFill>
                <a:srgbClr val="000000"/>
              </a:solidFill>
              <a:effectLst/>
              <a:latin typeface="Arial" panose="020B0604020202020204" pitchFamily="34" charset="0"/>
              <a:ea typeface="+mn-ea"/>
              <a:cs typeface="Arial" panose="020B0604020202020204" pitchFamily="34" charset="0"/>
            </a:rPr>
            <a:t>Enter Text</a:t>
          </a:r>
          <a:br>
            <a:rPr lang="en-US" sz="1000" b="0" i="0" u="none">
              <a:solidFill>
                <a:srgbClr val="000000"/>
              </a:solidFill>
              <a:effectLst/>
              <a:latin typeface="Arial" panose="020B0604020202020204" pitchFamily="34" charset="0"/>
              <a:ea typeface="+mn-ea"/>
              <a:cs typeface="Arial" panose="020B0604020202020204" pitchFamily="34" charset="0"/>
            </a:rPr>
          </a:br>
          <a:br>
            <a:rPr lang="en-US" sz="1000" b="0" i="0" u="none">
              <a:solidFill>
                <a:srgbClr val="000000"/>
              </a:solidFill>
              <a:effectLst/>
              <a:latin typeface="Arial" panose="020B0604020202020204" pitchFamily="34" charset="0"/>
              <a:ea typeface="+mn-ea"/>
              <a:cs typeface="Arial" panose="020B0604020202020204" pitchFamily="34" charset="0"/>
            </a:rPr>
          </a:br>
          <a:br>
            <a:rPr lang="en-US" sz="1000" b="0" i="0" u="none">
              <a:solidFill>
                <a:srgbClr val="000000"/>
              </a:solidFill>
              <a:effectLst/>
              <a:latin typeface="Arial" panose="020B0604020202020204" pitchFamily="34" charset="0"/>
              <a:ea typeface="+mn-ea"/>
              <a:cs typeface="Arial" panose="020B0604020202020204" pitchFamily="34" charset="0"/>
            </a:rPr>
          </a:br>
          <a:br>
            <a:rPr lang="en-US" sz="1000" b="0" i="0" u="none">
              <a:solidFill>
                <a:srgbClr val="000000"/>
              </a:solidFill>
              <a:effectLst/>
              <a:latin typeface="Arial" panose="020B0604020202020204" pitchFamily="34" charset="0"/>
              <a:ea typeface="+mn-ea"/>
              <a:cs typeface="Arial" panose="020B0604020202020204" pitchFamily="34" charset="0"/>
            </a:rPr>
          </a:br>
          <a:br>
            <a:rPr lang="en-US" sz="1000" b="0" i="0" u="none">
              <a:solidFill>
                <a:srgbClr val="000000"/>
              </a:solidFill>
              <a:effectLst/>
              <a:latin typeface="Arial" panose="020B0604020202020204" pitchFamily="34" charset="0"/>
              <a:ea typeface="+mn-ea"/>
              <a:cs typeface="Arial" panose="020B0604020202020204" pitchFamily="34" charset="0"/>
            </a:rPr>
          </a:br>
          <a:br>
            <a:rPr lang="en-US" sz="1000" b="0" i="0" u="none">
              <a:solidFill>
                <a:srgbClr val="000000"/>
              </a:solidFill>
              <a:effectLst/>
              <a:latin typeface="Arial" panose="020B0604020202020204" pitchFamily="34" charset="0"/>
              <a:ea typeface="+mn-ea"/>
              <a:cs typeface="Arial" panose="020B0604020202020204" pitchFamily="34" charset="0"/>
            </a:rPr>
          </a:br>
          <a:br>
            <a:rPr lang="en-US" sz="1000" b="0" i="0" u="none">
              <a:solidFill>
                <a:srgbClr val="000000"/>
              </a:solidFill>
              <a:effectLst/>
              <a:latin typeface="Arial" panose="020B0604020202020204" pitchFamily="34" charset="0"/>
              <a:ea typeface="+mn-ea"/>
              <a:cs typeface="Arial" panose="020B0604020202020204" pitchFamily="34" charset="0"/>
            </a:rPr>
          </a:br>
          <a:endParaRPr lang="en-US" sz="1000" b="0" i="0" u="none">
            <a:solidFill>
              <a:srgbClr val="000000"/>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335337</xdr:colOff>
      <xdr:row>7</xdr:row>
      <xdr:rowOff>7767</xdr:rowOff>
    </xdr:from>
    <xdr:to>
      <xdr:col>15</xdr:col>
      <xdr:colOff>277102</xdr:colOff>
      <xdr:row>16</xdr:row>
      <xdr:rowOff>5079</xdr:rowOff>
    </xdr:to>
    <xdr:pic>
      <xdr:nvPicPr>
        <xdr:cNvPr id="3" name="Picture 2">
          <a:extLst>
            <a:ext uri="{FF2B5EF4-FFF2-40B4-BE49-F238E27FC236}">
              <a16:creationId xmlns:a16="http://schemas.microsoft.com/office/drawing/2014/main" id="{516D6C37-B649-438F-8EE5-B9D2A02E2A05}"/>
            </a:ext>
          </a:extLst>
        </xdr:cNvPr>
        <xdr:cNvPicPr>
          <a:picLocks noChangeAspect="1"/>
        </xdr:cNvPicPr>
      </xdr:nvPicPr>
      <xdr:blipFill>
        <a:blip xmlns:r="http://schemas.openxmlformats.org/officeDocument/2006/relationships" r:embed="rId1"/>
        <a:stretch>
          <a:fillRect/>
        </a:stretch>
      </xdr:blipFill>
      <xdr:spPr>
        <a:xfrm>
          <a:off x="335337" y="1515554"/>
          <a:ext cx="9061446" cy="1529419"/>
        </a:xfrm>
        <a:prstGeom prst="rect">
          <a:avLst/>
        </a:prstGeom>
      </xdr:spPr>
    </xdr:pic>
    <xdr:clientData/>
  </xdr:twoCellAnchor>
  <xdr:twoCellAnchor editAs="oneCell">
    <xdr:from>
      <xdr:col>0</xdr:col>
      <xdr:colOff>0</xdr:colOff>
      <xdr:row>18</xdr:row>
      <xdr:rowOff>261101</xdr:rowOff>
    </xdr:from>
    <xdr:to>
      <xdr:col>16</xdr:col>
      <xdr:colOff>192112</xdr:colOff>
      <xdr:row>43</xdr:row>
      <xdr:rowOff>150076</xdr:rowOff>
    </xdr:to>
    <xdr:pic>
      <xdr:nvPicPr>
        <xdr:cNvPr id="18" name="Picture 17">
          <a:extLst>
            <a:ext uri="{FF2B5EF4-FFF2-40B4-BE49-F238E27FC236}">
              <a16:creationId xmlns:a16="http://schemas.microsoft.com/office/drawing/2014/main" id="{79ACDCFC-D7D6-6FB3-1591-1D385BC84B2E}"/>
            </a:ext>
          </a:extLst>
        </xdr:cNvPr>
        <xdr:cNvPicPr>
          <a:picLocks noChangeAspect="1"/>
        </xdr:cNvPicPr>
      </xdr:nvPicPr>
      <xdr:blipFill>
        <a:blip xmlns:r="http://schemas.openxmlformats.org/officeDocument/2006/relationships" r:embed="rId2"/>
        <a:stretch>
          <a:fillRect/>
        </a:stretch>
      </xdr:blipFill>
      <xdr:spPr>
        <a:xfrm>
          <a:off x="0" y="3787378"/>
          <a:ext cx="9919772" cy="4979783"/>
        </a:xfrm>
        <a:prstGeom prst="rect">
          <a:avLst/>
        </a:prstGeom>
      </xdr:spPr>
    </xdr:pic>
    <xdr:clientData/>
  </xdr:twoCellAnchor>
  <xdr:twoCellAnchor editAs="oneCell">
    <xdr:from>
      <xdr:col>0</xdr:col>
      <xdr:colOff>0</xdr:colOff>
      <xdr:row>47</xdr:row>
      <xdr:rowOff>299937</xdr:rowOff>
    </xdr:from>
    <xdr:to>
      <xdr:col>25</xdr:col>
      <xdr:colOff>137922</xdr:colOff>
      <xdr:row>99</xdr:row>
      <xdr:rowOff>145772</xdr:rowOff>
    </xdr:to>
    <xdr:pic>
      <xdr:nvPicPr>
        <xdr:cNvPr id="2" name="Picture 1">
          <a:extLst>
            <a:ext uri="{FF2B5EF4-FFF2-40B4-BE49-F238E27FC236}">
              <a16:creationId xmlns:a16="http://schemas.microsoft.com/office/drawing/2014/main" id="{028E69C2-85CE-7A0C-6A0B-BD84EDA1644F}"/>
            </a:ext>
          </a:extLst>
        </xdr:cNvPr>
        <xdr:cNvPicPr>
          <a:picLocks noChangeAspect="1"/>
        </xdr:cNvPicPr>
      </xdr:nvPicPr>
      <xdr:blipFill>
        <a:blip xmlns:r="http://schemas.openxmlformats.org/officeDocument/2006/relationships" r:embed="rId3"/>
        <a:stretch>
          <a:fillRect/>
        </a:stretch>
      </xdr:blipFill>
      <xdr:spPr>
        <a:xfrm>
          <a:off x="0" y="9597958"/>
          <a:ext cx="15337390" cy="91357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8</xdr:col>
      <xdr:colOff>0</xdr:colOff>
      <xdr:row>29</xdr:row>
      <xdr:rowOff>0</xdr:rowOff>
    </xdr:from>
    <xdr:ext cx="2958200" cy="4365727"/>
    <xdr:pic>
      <xdr:nvPicPr>
        <xdr:cNvPr id="2" name="Picture 1">
          <a:extLst>
            <a:ext uri="{FF2B5EF4-FFF2-40B4-BE49-F238E27FC236}">
              <a16:creationId xmlns:a16="http://schemas.microsoft.com/office/drawing/2014/main" id="{36E20693-C7CF-4BA7-A6D2-6E0BE923B9AD}"/>
            </a:ext>
          </a:extLst>
        </xdr:cNvPr>
        <xdr:cNvPicPr>
          <a:picLocks noChangeAspect="1"/>
        </xdr:cNvPicPr>
      </xdr:nvPicPr>
      <xdr:blipFill>
        <a:blip xmlns:r="http://schemas.openxmlformats.org/officeDocument/2006/relationships" r:embed="rId1"/>
        <a:stretch>
          <a:fillRect/>
        </a:stretch>
      </xdr:blipFill>
      <xdr:spPr>
        <a:xfrm>
          <a:off x="4876800" y="4861560"/>
          <a:ext cx="2958200" cy="4365727"/>
        </a:xfrm>
        <a:prstGeom prst="rect">
          <a:avLst/>
        </a:prstGeom>
      </xdr:spPr>
    </xdr:pic>
    <xdr:clientData/>
  </xdr:oneCellAnchor>
  <xdr:oneCellAnchor>
    <xdr:from>
      <xdr:col>8</xdr:col>
      <xdr:colOff>601980</xdr:colOff>
      <xdr:row>16</xdr:row>
      <xdr:rowOff>106680</xdr:rowOff>
    </xdr:from>
    <xdr:ext cx="6099920" cy="2291243"/>
    <xdr:pic>
      <xdr:nvPicPr>
        <xdr:cNvPr id="3" name="Picture 2">
          <a:extLst>
            <a:ext uri="{FF2B5EF4-FFF2-40B4-BE49-F238E27FC236}">
              <a16:creationId xmlns:a16="http://schemas.microsoft.com/office/drawing/2014/main" id="{0681906A-72CA-4C16-9B3C-DE0FBBC034BB}"/>
            </a:ext>
          </a:extLst>
        </xdr:cNvPr>
        <xdr:cNvPicPr>
          <a:picLocks noChangeAspect="1"/>
        </xdr:cNvPicPr>
      </xdr:nvPicPr>
      <xdr:blipFill>
        <a:blip xmlns:r="http://schemas.openxmlformats.org/officeDocument/2006/relationships" r:embed="rId2"/>
        <a:stretch>
          <a:fillRect/>
        </a:stretch>
      </xdr:blipFill>
      <xdr:spPr>
        <a:xfrm>
          <a:off x="5478780" y="2788920"/>
          <a:ext cx="6099920" cy="2291243"/>
        </a:xfrm>
        <a:prstGeom prst="rect">
          <a:avLst/>
        </a:prstGeom>
      </xdr:spPr>
    </xdr:pic>
    <xdr:clientData/>
  </xdr:oneCellAnchor>
  <xdr:oneCellAnchor>
    <xdr:from>
      <xdr:col>21</xdr:col>
      <xdr:colOff>601980</xdr:colOff>
      <xdr:row>2</xdr:row>
      <xdr:rowOff>137160</xdr:rowOff>
    </xdr:from>
    <xdr:ext cx="2434252" cy="4987378"/>
    <xdr:pic>
      <xdr:nvPicPr>
        <xdr:cNvPr id="4" name="Picture 3">
          <a:extLst>
            <a:ext uri="{FF2B5EF4-FFF2-40B4-BE49-F238E27FC236}">
              <a16:creationId xmlns:a16="http://schemas.microsoft.com/office/drawing/2014/main" id="{4BE8025B-2A06-4D91-8A04-F323F308EC39}"/>
            </a:ext>
          </a:extLst>
        </xdr:cNvPr>
        <xdr:cNvPicPr>
          <a:picLocks noChangeAspect="1"/>
        </xdr:cNvPicPr>
      </xdr:nvPicPr>
      <xdr:blipFill>
        <a:blip xmlns:r="http://schemas.openxmlformats.org/officeDocument/2006/relationships" r:embed="rId3"/>
        <a:stretch>
          <a:fillRect/>
        </a:stretch>
      </xdr:blipFill>
      <xdr:spPr>
        <a:xfrm>
          <a:off x="13403580" y="472440"/>
          <a:ext cx="2434252" cy="4987378"/>
        </a:xfrm>
        <a:prstGeom prst="rect">
          <a:avLst/>
        </a:prstGeom>
      </xdr:spPr>
    </xdr:pic>
    <xdr:clientData/>
  </xdr:oneCellAnchor>
  <xdr:oneCellAnchor>
    <xdr:from>
      <xdr:col>26</xdr:col>
      <xdr:colOff>121920</xdr:colOff>
      <xdr:row>2</xdr:row>
      <xdr:rowOff>129540</xdr:rowOff>
    </xdr:from>
    <xdr:ext cx="2920095" cy="4570567"/>
    <xdr:pic>
      <xdr:nvPicPr>
        <xdr:cNvPr id="5" name="Picture 4">
          <a:extLst>
            <a:ext uri="{FF2B5EF4-FFF2-40B4-BE49-F238E27FC236}">
              <a16:creationId xmlns:a16="http://schemas.microsoft.com/office/drawing/2014/main" id="{357BE8B7-9128-4C2B-92B9-0F3655473BB8}"/>
            </a:ext>
          </a:extLst>
        </xdr:cNvPr>
        <xdr:cNvPicPr>
          <a:picLocks noChangeAspect="1"/>
        </xdr:cNvPicPr>
      </xdr:nvPicPr>
      <xdr:blipFill>
        <a:blip xmlns:r="http://schemas.openxmlformats.org/officeDocument/2006/relationships" r:embed="rId4"/>
        <a:stretch>
          <a:fillRect/>
        </a:stretch>
      </xdr:blipFill>
      <xdr:spPr>
        <a:xfrm>
          <a:off x="15971520" y="464820"/>
          <a:ext cx="2920095" cy="4570567"/>
        </a:xfrm>
        <a:prstGeom prst="rect">
          <a:avLst/>
        </a:prstGeom>
      </xdr:spPr>
    </xdr:pic>
    <xdr:clientData/>
  </xdr:oneCellAnchor>
  <xdr:oneCellAnchor>
    <xdr:from>
      <xdr:col>26</xdr:col>
      <xdr:colOff>0</xdr:colOff>
      <xdr:row>35</xdr:row>
      <xdr:rowOff>0</xdr:rowOff>
    </xdr:from>
    <xdr:ext cx="2596200" cy="4887329"/>
    <xdr:pic>
      <xdr:nvPicPr>
        <xdr:cNvPr id="6" name="Picture 5">
          <a:extLst>
            <a:ext uri="{FF2B5EF4-FFF2-40B4-BE49-F238E27FC236}">
              <a16:creationId xmlns:a16="http://schemas.microsoft.com/office/drawing/2014/main" id="{5D0BCBDE-D939-4C5F-B5FE-176F7B03E559}"/>
            </a:ext>
          </a:extLst>
        </xdr:cNvPr>
        <xdr:cNvPicPr>
          <a:picLocks noChangeAspect="1"/>
        </xdr:cNvPicPr>
      </xdr:nvPicPr>
      <xdr:blipFill>
        <a:blip xmlns:r="http://schemas.openxmlformats.org/officeDocument/2006/relationships" r:embed="rId5"/>
        <a:stretch>
          <a:fillRect/>
        </a:stretch>
      </xdr:blipFill>
      <xdr:spPr>
        <a:xfrm>
          <a:off x="15849600" y="5867400"/>
          <a:ext cx="2596200" cy="4887329"/>
        </a:xfrm>
        <a:prstGeom prst="rect">
          <a:avLst/>
        </a:prstGeom>
      </xdr:spPr>
    </xdr:pic>
    <xdr:clientData/>
  </xdr:oneCellAnchor>
  <xdr:oneCellAnchor>
    <xdr:from>
      <xdr:col>30</xdr:col>
      <xdr:colOff>0</xdr:colOff>
      <xdr:row>71</xdr:row>
      <xdr:rowOff>0</xdr:rowOff>
    </xdr:from>
    <xdr:ext cx="2805779" cy="859808"/>
    <xdr:pic>
      <xdr:nvPicPr>
        <xdr:cNvPr id="7" name="Picture 6">
          <a:extLst>
            <a:ext uri="{FF2B5EF4-FFF2-40B4-BE49-F238E27FC236}">
              <a16:creationId xmlns:a16="http://schemas.microsoft.com/office/drawing/2014/main" id="{6B9E1144-8D73-4D9B-815C-D2E01A8B4E1A}"/>
            </a:ext>
          </a:extLst>
        </xdr:cNvPr>
        <xdr:cNvPicPr>
          <a:picLocks noChangeAspect="1"/>
        </xdr:cNvPicPr>
      </xdr:nvPicPr>
      <xdr:blipFill>
        <a:blip xmlns:r="http://schemas.openxmlformats.org/officeDocument/2006/relationships" r:embed="rId6"/>
        <a:stretch>
          <a:fillRect/>
        </a:stretch>
      </xdr:blipFill>
      <xdr:spPr>
        <a:xfrm>
          <a:off x="18288000" y="11902440"/>
          <a:ext cx="2805779" cy="859808"/>
        </a:xfrm>
        <a:prstGeom prst="rect">
          <a:avLst/>
        </a:prstGeom>
      </xdr:spPr>
    </xdr:pic>
    <xdr:clientData/>
  </xdr:oneCellAnchor>
  <xdr:oneCellAnchor>
    <xdr:from>
      <xdr:col>14</xdr:col>
      <xdr:colOff>0</xdr:colOff>
      <xdr:row>100</xdr:row>
      <xdr:rowOff>0</xdr:rowOff>
    </xdr:from>
    <xdr:ext cx="2404413" cy="4684882"/>
    <xdr:pic>
      <xdr:nvPicPr>
        <xdr:cNvPr id="8" name="Picture 7">
          <a:extLst>
            <a:ext uri="{FF2B5EF4-FFF2-40B4-BE49-F238E27FC236}">
              <a16:creationId xmlns:a16="http://schemas.microsoft.com/office/drawing/2014/main" id="{F1BBD0B1-39C8-4947-8772-B2E6375F19E1}"/>
            </a:ext>
          </a:extLst>
        </xdr:cNvPr>
        <xdr:cNvPicPr>
          <a:picLocks noChangeAspect="1"/>
        </xdr:cNvPicPr>
      </xdr:nvPicPr>
      <xdr:blipFill>
        <a:blip xmlns:r="http://schemas.openxmlformats.org/officeDocument/2006/relationships" r:embed="rId7"/>
        <a:stretch>
          <a:fillRect/>
        </a:stretch>
      </xdr:blipFill>
      <xdr:spPr>
        <a:xfrm>
          <a:off x="8534400" y="16764000"/>
          <a:ext cx="2404413" cy="4684882"/>
        </a:xfrm>
        <a:prstGeom prst="rect">
          <a:avLst/>
        </a:prstGeom>
      </xdr:spPr>
    </xdr:pic>
    <xdr:clientData/>
  </xdr:oneCellAnchor>
  <xdr:oneCellAnchor>
    <xdr:from>
      <xdr:col>14</xdr:col>
      <xdr:colOff>0</xdr:colOff>
      <xdr:row>134</xdr:row>
      <xdr:rowOff>0</xdr:rowOff>
    </xdr:from>
    <xdr:ext cx="2432992" cy="4453857"/>
    <xdr:pic>
      <xdr:nvPicPr>
        <xdr:cNvPr id="9" name="Picture 8">
          <a:extLst>
            <a:ext uri="{FF2B5EF4-FFF2-40B4-BE49-F238E27FC236}">
              <a16:creationId xmlns:a16="http://schemas.microsoft.com/office/drawing/2014/main" id="{24BD86F3-9AB0-499A-AB1C-FA3726ED86B2}"/>
            </a:ext>
          </a:extLst>
        </xdr:cNvPr>
        <xdr:cNvPicPr>
          <a:picLocks noChangeAspect="1"/>
        </xdr:cNvPicPr>
      </xdr:nvPicPr>
      <xdr:blipFill>
        <a:blip xmlns:r="http://schemas.openxmlformats.org/officeDocument/2006/relationships" r:embed="rId8"/>
        <a:stretch>
          <a:fillRect/>
        </a:stretch>
      </xdr:blipFill>
      <xdr:spPr>
        <a:xfrm>
          <a:off x="8534400" y="22463760"/>
          <a:ext cx="2432992" cy="4453857"/>
        </a:xfrm>
        <a:prstGeom prst="rect">
          <a:avLst/>
        </a:prstGeom>
      </xdr:spPr>
    </xdr:pic>
    <xdr:clientData/>
  </xdr:oneCellAnchor>
  <xdr:oneCellAnchor>
    <xdr:from>
      <xdr:col>5</xdr:col>
      <xdr:colOff>0</xdr:colOff>
      <xdr:row>78</xdr:row>
      <xdr:rowOff>0</xdr:rowOff>
    </xdr:from>
    <xdr:ext cx="2577147" cy="1719617"/>
    <xdr:pic>
      <xdr:nvPicPr>
        <xdr:cNvPr id="10" name="Picture 9">
          <a:extLst>
            <a:ext uri="{FF2B5EF4-FFF2-40B4-BE49-F238E27FC236}">
              <a16:creationId xmlns:a16="http://schemas.microsoft.com/office/drawing/2014/main" id="{24885784-B719-4CF5-8CDA-34FBC01F46DE}"/>
            </a:ext>
          </a:extLst>
        </xdr:cNvPr>
        <xdr:cNvPicPr>
          <a:picLocks noChangeAspect="1"/>
        </xdr:cNvPicPr>
      </xdr:nvPicPr>
      <xdr:blipFill>
        <a:blip xmlns:r="http://schemas.openxmlformats.org/officeDocument/2006/relationships" r:embed="rId9"/>
        <a:stretch>
          <a:fillRect/>
        </a:stretch>
      </xdr:blipFill>
      <xdr:spPr>
        <a:xfrm>
          <a:off x="3048000" y="13075920"/>
          <a:ext cx="2577147" cy="1719617"/>
        </a:xfrm>
        <a:prstGeom prst="rect">
          <a:avLst/>
        </a:prstGeom>
      </xdr:spPr>
    </xdr:pic>
    <xdr:clientData/>
  </xdr:oneCellAnchor>
  <xdr:oneCellAnchor>
    <xdr:from>
      <xdr:col>4</xdr:col>
      <xdr:colOff>0</xdr:colOff>
      <xdr:row>96</xdr:row>
      <xdr:rowOff>0</xdr:rowOff>
    </xdr:from>
    <xdr:ext cx="2185307" cy="2153087"/>
    <xdr:pic>
      <xdr:nvPicPr>
        <xdr:cNvPr id="11" name="Picture 10">
          <a:extLst>
            <a:ext uri="{FF2B5EF4-FFF2-40B4-BE49-F238E27FC236}">
              <a16:creationId xmlns:a16="http://schemas.microsoft.com/office/drawing/2014/main" id="{3E46E720-ACFA-4977-99FC-0863945F1F65}"/>
            </a:ext>
          </a:extLst>
        </xdr:cNvPr>
        <xdr:cNvPicPr>
          <a:picLocks noChangeAspect="1"/>
        </xdr:cNvPicPr>
      </xdr:nvPicPr>
      <xdr:blipFill>
        <a:blip xmlns:r="http://schemas.openxmlformats.org/officeDocument/2006/relationships" r:embed="rId10"/>
        <a:stretch>
          <a:fillRect/>
        </a:stretch>
      </xdr:blipFill>
      <xdr:spPr>
        <a:xfrm>
          <a:off x="2438400" y="16093440"/>
          <a:ext cx="2185307" cy="2153087"/>
        </a:xfrm>
        <a:prstGeom prst="rect">
          <a:avLst/>
        </a:prstGeom>
      </xdr:spPr>
    </xdr:pic>
    <xdr:clientData/>
  </xdr:oneCellAnchor>
  <xdr:oneCellAnchor>
    <xdr:from>
      <xdr:col>3</xdr:col>
      <xdr:colOff>339291</xdr:colOff>
      <xdr:row>109</xdr:row>
      <xdr:rowOff>76200</xdr:rowOff>
    </xdr:from>
    <xdr:ext cx="2415199" cy="2396033"/>
    <xdr:pic>
      <xdr:nvPicPr>
        <xdr:cNvPr id="12" name="Picture 11">
          <a:extLst>
            <a:ext uri="{FF2B5EF4-FFF2-40B4-BE49-F238E27FC236}">
              <a16:creationId xmlns:a16="http://schemas.microsoft.com/office/drawing/2014/main" id="{338D73CC-23BC-4766-9787-C08971E043DD}"/>
            </a:ext>
          </a:extLst>
        </xdr:cNvPr>
        <xdr:cNvPicPr>
          <a:picLocks noChangeAspect="1"/>
        </xdr:cNvPicPr>
      </xdr:nvPicPr>
      <xdr:blipFill>
        <a:blip xmlns:r="http://schemas.openxmlformats.org/officeDocument/2006/relationships" r:embed="rId11"/>
        <a:stretch>
          <a:fillRect/>
        </a:stretch>
      </xdr:blipFill>
      <xdr:spPr>
        <a:xfrm>
          <a:off x="4895249" y="18436389"/>
          <a:ext cx="2415199" cy="2396033"/>
        </a:xfrm>
        <a:prstGeom prst="rect">
          <a:avLst/>
        </a:prstGeom>
      </xdr:spPr>
    </xdr:pic>
    <xdr:clientData/>
  </xdr:oneCellAnchor>
  <xdr:twoCellAnchor editAs="oneCell">
    <xdr:from>
      <xdr:col>4</xdr:col>
      <xdr:colOff>18893</xdr:colOff>
      <xdr:row>0</xdr:row>
      <xdr:rowOff>0</xdr:rowOff>
    </xdr:from>
    <xdr:to>
      <xdr:col>14</xdr:col>
      <xdr:colOff>235361</xdr:colOff>
      <xdr:row>16</xdr:row>
      <xdr:rowOff>176171</xdr:rowOff>
    </xdr:to>
    <xdr:pic>
      <xdr:nvPicPr>
        <xdr:cNvPr id="13" name="Picture 12">
          <a:extLst>
            <a:ext uri="{FF2B5EF4-FFF2-40B4-BE49-F238E27FC236}">
              <a16:creationId xmlns:a16="http://schemas.microsoft.com/office/drawing/2014/main" id="{0DE9F909-0918-3759-DBE0-6A8BD0E05A94}"/>
            </a:ext>
          </a:extLst>
        </xdr:cNvPr>
        <xdr:cNvPicPr>
          <a:picLocks noChangeAspect="1"/>
        </xdr:cNvPicPr>
      </xdr:nvPicPr>
      <xdr:blipFill>
        <a:blip xmlns:r="http://schemas.openxmlformats.org/officeDocument/2006/relationships" r:embed="rId12"/>
        <a:stretch>
          <a:fillRect/>
        </a:stretch>
      </xdr:blipFill>
      <xdr:spPr>
        <a:xfrm>
          <a:off x="5189157" y="0"/>
          <a:ext cx="7521592" cy="3124471"/>
        </a:xfrm>
        <a:prstGeom prst="rect">
          <a:avLst/>
        </a:prstGeom>
      </xdr:spPr>
    </xdr:pic>
    <xdr:clientData/>
  </xdr:twoCellAnchor>
  <xdr:twoCellAnchor editAs="oneCell">
    <xdr:from>
      <xdr:col>1</xdr:col>
      <xdr:colOff>2002611</xdr:colOff>
      <xdr:row>120</xdr:row>
      <xdr:rowOff>75570</xdr:rowOff>
    </xdr:from>
    <xdr:to>
      <xdr:col>14</xdr:col>
      <xdr:colOff>69588</xdr:colOff>
      <xdr:row>137</xdr:row>
      <xdr:rowOff>33380</xdr:rowOff>
    </xdr:to>
    <xdr:pic>
      <xdr:nvPicPr>
        <xdr:cNvPr id="14" name="Picture 13">
          <a:extLst>
            <a:ext uri="{FF2B5EF4-FFF2-40B4-BE49-F238E27FC236}">
              <a16:creationId xmlns:a16="http://schemas.microsoft.com/office/drawing/2014/main" id="{A3CF7BCC-95FE-1603-91C7-C2F35A873FA1}"/>
            </a:ext>
          </a:extLst>
        </xdr:cNvPr>
        <xdr:cNvPicPr>
          <a:picLocks noChangeAspect="1"/>
        </xdr:cNvPicPr>
      </xdr:nvPicPr>
      <xdr:blipFill>
        <a:blip xmlns:r="http://schemas.openxmlformats.org/officeDocument/2006/relationships" r:embed="rId13"/>
        <a:stretch>
          <a:fillRect/>
        </a:stretch>
      </xdr:blipFill>
      <xdr:spPr>
        <a:xfrm>
          <a:off x="3514016" y="20479537"/>
          <a:ext cx="9030960" cy="28483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avid.Alarcon\Downloads\LRSS_Template_protectedV22(NewerLabels)(popup_open).xlsm" TargetMode="External"/><Relationship Id="rId1" Type="http://schemas.openxmlformats.org/officeDocument/2006/relationships/externalLinkPath" Target="LRSS_Template_protectedV22(NewerLabels)(popup_ope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 info"/>
      <sheetName val="tab report"/>
      <sheetName val="Culvert Dropdowns"/>
      <sheetName val="Copy and Paste Info "/>
      <sheetName val="Report"/>
      <sheetName val="README"/>
      <sheetName val="Dropdown"/>
      <sheetName val="Sheet3"/>
    </sheetNames>
    <sheetDataSet>
      <sheetData sheetId="0" refreshError="1"/>
      <sheetData sheetId="1">
        <row r="33">
          <cell r="S33">
            <v>0.5</v>
          </cell>
        </row>
      </sheetData>
      <sheetData sheetId="2" refreshError="1"/>
      <sheetData sheetId="3">
        <row r="8">
          <cell r="A8" t="str">
            <v>Analysis Engine: AASHTO LFR Engine Version 7.5.1.3001</v>
          </cell>
        </row>
        <row r="12">
          <cell r="A12" t="str">
            <v>Report Date: Wednesday, August 20, 2025 15:39:59</v>
          </cell>
        </row>
        <row r="15">
          <cell r="A15" t="str">
            <v>Member Name: G2</v>
          </cell>
        </row>
      </sheetData>
      <sheetData sheetId="4">
        <row r="33">
          <cell r="S33">
            <v>2.66</v>
          </cell>
          <cell r="T33"/>
          <cell r="U33"/>
          <cell r="V33"/>
          <cell r="W33">
            <v>71.86</v>
          </cell>
        </row>
        <row r="34">
          <cell r="S34">
            <v>2.36</v>
          </cell>
          <cell r="T34"/>
          <cell r="U34"/>
          <cell r="V34"/>
          <cell r="W34">
            <v>73.319999999999993</v>
          </cell>
        </row>
        <row r="35">
          <cell r="S35">
            <v>2.1800000000000002</v>
          </cell>
          <cell r="T35"/>
          <cell r="U35"/>
          <cell r="V35"/>
          <cell r="W35">
            <v>75.88</v>
          </cell>
        </row>
        <row r="36">
          <cell r="S36">
            <v>2.0299999999999998</v>
          </cell>
          <cell r="T36"/>
          <cell r="U36"/>
          <cell r="V36"/>
          <cell r="W36">
            <v>78.680000000000007</v>
          </cell>
        </row>
        <row r="37">
          <cell r="S37">
            <v>2.91</v>
          </cell>
          <cell r="T37"/>
          <cell r="U37"/>
          <cell r="V37"/>
          <cell r="W37">
            <v>72.87</v>
          </cell>
        </row>
      </sheetData>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DD096-CDC7-43EF-980E-16B26614468A}">
  <sheetPr codeName="Sheet11">
    <outlinePr summaryBelow="0"/>
    <pageSetUpPr autoPageBreaks="0" fitToPage="1"/>
  </sheetPr>
  <dimension ref="A1:DH81"/>
  <sheetViews>
    <sheetView showGridLines="0" tabSelected="1" topLeftCell="A43" zoomScale="115" zoomScaleNormal="115" workbookViewId="0">
      <selection activeCell="AT8" sqref="AT8:BB8"/>
    </sheetView>
  </sheetViews>
  <sheetFormatPr defaultRowHeight="12.75" customHeight="1"/>
  <cols>
    <col min="1" max="1" width="3.33203125" customWidth="1"/>
    <col min="2" max="2" width="0.44140625" customWidth="1"/>
    <col min="3" max="3" width="2.6640625" customWidth="1"/>
    <col min="4" max="4" width="1.33203125" customWidth="1"/>
    <col min="5" max="5" width="2.33203125" customWidth="1"/>
    <col min="6" max="6" width="4.6640625" customWidth="1"/>
    <col min="7" max="7" width="3.88671875" customWidth="1"/>
    <col min="8" max="8" width="0.88671875" customWidth="1"/>
    <col min="9" max="9" width="1.44140625" customWidth="1"/>
    <col min="10" max="10" width="0.33203125" customWidth="1"/>
    <col min="11" max="11" width="1" customWidth="1"/>
    <col min="12" max="12" width="1.88671875" customWidth="1"/>
    <col min="13" max="13" width="1.109375" customWidth="1"/>
    <col min="14" max="14" width="1.6640625" customWidth="1"/>
    <col min="15" max="15" width="1.33203125" customWidth="1"/>
    <col min="16" max="16" width="0.44140625" customWidth="1"/>
    <col min="17" max="17" width="5.109375" customWidth="1"/>
    <col min="18" max="18" width="1.88671875" customWidth="1"/>
    <col min="19" max="19" width="3.5546875" customWidth="1"/>
    <col min="20" max="20" width="2.88671875" customWidth="1"/>
    <col min="21" max="22" width="1.44140625" customWidth="1"/>
    <col min="23" max="23" width="2.33203125" customWidth="1"/>
    <col min="24" max="25" width="1.33203125" customWidth="1"/>
    <col min="26" max="26" width="2.109375" customWidth="1"/>
    <col min="27" max="27" width="1.6640625" customWidth="1"/>
    <col min="28" max="28" width="3.44140625" customWidth="1"/>
    <col min="29" max="29" width="3.6640625" customWidth="1"/>
    <col min="30" max="30" width="1.109375" customWidth="1"/>
    <col min="31" max="31" width="0.88671875" customWidth="1"/>
    <col min="32" max="32" width="1.44140625" customWidth="1"/>
    <col min="33" max="33" width="3" customWidth="1"/>
    <col min="34" max="34" width="1.33203125" customWidth="1"/>
    <col min="35" max="35" width="0.33203125" hidden="1" customWidth="1"/>
    <col min="36" max="36" width="3.6640625" customWidth="1"/>
    <col min="37" max="37" width="1.33203125" customWidth="1"/>
    <col min="38" max="38" width="5.33203125" customWidth="1"/>
    <col min="39" max="39" width="1.44140625" customWidth="1"/>
    <col min="40" max="40" width="4.6640625" customWidth="1"/>
    <col min="41" max="41" width="1.88671875" customWidth="1"/>
    <col min="42" max="42" width="4.6640625" customWidth="1"/>
    <col min="43" max="43" width="0.88671875" customWidth="1"/>
    <col min="44" max="44" width="0.6640625" customWidth="1"/>
    <col min="45" max="45" width="3.6640625" customWidth="1"/>
    <col min="46" max="46" width="3.5546875" customWidth="1"/>
    <col min="47" max="47" width="0.109375" customWidth="1"/>
    <col min="48" max="48" width="7.33203125" customWidth="1"/>
    <col min="49" max="49" width="6" customWidth="1"/>
    <col min="50" max="50" width="1" customWidth="1"/>
    <col min="51" max="51" width="2.44140625" customWidth="1"/>
    <col min="52" max="52" width="0.44140625" customWidth="1"/>
    <col min="53" max="53" width="0.6640625" customWidth="1"/>
    <col min="54" max="54" width="11.88671875" customWidth="1"/>
    <col min="55" max="55" width="1.6640625" customWidth="1"/>
    <col min="56" max="56" width="3" customWidth="1"/>
    <col min="57" max="260" width="6.88671875" customWidth="1"/>
  </cols>
  <sheetData>
    <row r="1" spans="2:65" ht="25.2" customHeight="1">
      <c r="B1" s="83" t="s">
        <v>0</v>
      </c>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row>
    <row r="2" spans="2:65" ht="9" customHeight="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row>
    <row r="3" spans="2:65" ht="19.95" customHeight="1">
      <c r="B3" s="22"/>
      <c r="C3" s="21"/>
      <c r="D3" s="21"/>
      <c r="E3" s="21"/>
      <c r="N3" s="84" t="s">
        <v>1</v>
      </c>
      <c r="O3" s="84"/>
      <c r="P3" s="84"/>
      <c r="Q3" s="84"/>
      <c r="R3" s="84"/>
      <c r="S3" s="84"/>
      <c r="T3" s="84"/>
      <c r="U3" s="84"/>
      <c r="V3" s="84"/>
      <c r="W3" s="84"/>
      <c r="X3" s="85" t="s">
        <v>469</v>
      </c>
      <c r="Y3" s="85"/>
      <c r="Z3" s="85"/>
      <c r="AA3" s="85"/>
      <c r="AB3" s="85"/>
      <c r="AC3" s="85"/>
      <c r="AD3" s="85"/>
      <c r="AE3" s="85"/>
      <c r="AF3" s="85"/>
      <c r="AG3" s="85"/>
      <c r="AH3" s="85"/>
      <c r="AI3" s="85"/>
      <c r="AJ3" s="85"/>
      <c r="AK3" s="85"/>
      <c r="AL3" s="85"/>
      <c r="AM3" s="85"/>
      <c r="AN3" s="85"/>
      <c r="AO3" s="84" t="s">
        <v>2</v>
      </c>
      <c r="AP3" s="84"/>
      <c r="AQ3" s="84"/>
      <c r="AR3" s="84"/>
      <c r="AS3" s="84"/>
      <c r="AT3" s="86" t="s">
        <v>514</v>
      </c>
      <c r="AU3" s="86"/>
      <c r="AV3" s="86"/>
      <c r="AW3" s="86"/>
      <c r="AX3" s="86"/>
      <c r="AY3" s="86"/>
      <c r="AZ3" s="86"/>
      <c r="BA3" s="86"/>
      <c r="BB3" s="86"/>
    </row>
    <row r="4" spans="2:65" ht="19.2" customHeight="1">
      <c r="B4" s="22"/>
      <c r="C4" s="21"/>
      <c r="D4" s="21"/>
      <c r="E4" s="21"/>
      <c r="N4" s="84" t="s">
        <v>3</v>
      </c>
      <c r="O4" s="84"/>
      <c r="P4" s="84"/>
      <c r="Q4" s="84"/>
      <c r="R4" s="84"/>
      <c r="S4" s="84"/>
      <c r="T4" s="84"/>
      <c r="U4" s="84"/>
      <c r="V4" s="84"/>
      <c r="W4" s="84"/>
      <c r="X4" s="87" t="s">
        <v>477</v>
      </c>
      <c r="Y4" s="87"/>
      <c r="Z4" s="87"/>
      <c r="AA4" s="87"/>
      <c r="AB4" s="87"/>
      <c r="AC4" s="87"/>
      <c r="AD4" s="87"/>
      <c r="AE4" s="87"/>
      <c r="AF4" s="87"/>
      <c r="AG4" s="87"/>
      <c r="AH4" s="87"/>
      <c r="AI4" s="87"/>
      <c r="AJ4" s="87"/>
      <c r="AK4" s="87"/>
      <c r="AL4" s="87"/>
      <c r="AM4" s="87"/>
      <c r="AN4" s="87"/>
      <c r="AO4" s="55"/>
      <c r="AP4" s="84" t="s">
        <v>4</v>
      </c>
      <c r="AQ4" s="84"/>
      <c r="AR4" s="84"/>
      <c r="AS4" s="84"/>
      <c r="AT4" s="86" t="s">
        <v>470</v>
      </c>
      <c r="AU4" s="86"/>
      <c r="AV4" s="86"/>
      <c r="AW4" s="86"/>
      <c r="AX4" s="86"/>
      <c r="AY4" s="86"/>
      <c r="AZ4" s="86"/>
      <c r="BA4" s="86"/>
      <c r="BB4" s="86"/>
    </row>
    <row r="5" spans="2:65" ht="1.2" customHeight="1">
      <c r="B5" s="22"/>
      <c r="C5" s="21"/>
      <c r="D5" s="21"/>
      <c r="E5" s="21"/>
      <c r="R5" s="25"/>
      <c r="S5" s="25"/>
      <c r="T5" s="25"/>
      <c r="U5" s="25"/>
      <c r="V5" s="25"/>
      <c r="W5" s="25"/>
      <c r="X5" s="25"/>
      <c r="Y5" s="25"/>
      <c r="Z5" s="26"/>
      <c r="AA5" s="26"/>
      <c r="AB5" s="26"/>
      <c r="AC5" s="26"/>
      <c r="AD5" s="26"/>
      <c r="AE5" s="26"/>
      <c r="AF5" s="26"/>
      <c r="AG5" s="26"/>
      <c r="AH5" s="26"/>
      <c r="AI5" s="26"/>
      <c r="AJ5" s="26"/>
      <c r="AK5" s="26"/>
      <c r="AL5" s="26"/>
      <c r="AM5" s="25"/>
      <c r="AN5" s="25"/>
      <c r="AO5" s="25"/>
      <c r="AP5" s="25"/>
      <c r="AQ5" s="21"/>
      <c r="AR5" s="27"/>
      <c r="AS5" s="27"/>
      <c r="AT5" s="27"/>
      <c r="AU5" s="27"/>
      <c r="AV5" s="27"/>
      <c r="AW5" s="27"/>
      <c r="AX5" s="27"/>
      <c r="AY5" s="21"/>
      <c r="AZ5" s="3"/>
      <c r="BA5" s="3"/>
    </row>
    <row r="6" spans="2:65" ht="14.4" customHeight="1">
      <c r="B6" s="22"/>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84" t="s">
        <v>5</v>
      </c>
      <c r="AK6" s="84"/>
      <c r="AL6" s="84"/>
      <c r="AM6" s="84"/>
      <c r="AN6" s="84"/>
      <c r="AO6" s="84"/>
      <c r="AP6" s="84"/>
      <c r="AQ6" s="84"/>
      <c r="AR6" s="84"/>
      <c r="AS6" s="84"/>
      <c r="AT6" s="91" t="s">
        <v>471</v>
      </c>
      <c r="AU6" s="91"/>
      <c r="AV6" s="91"/>
      <c r="AW6" s="91"/>
      <c r="AX6" s="91"/>
      <c r="AY6" s="91"/>
      <c r="AZ6" s="91"/>
      <c r="BA6" s="91"/>
      <c r="BB6" s="91"/>
    </row>
    <row r="7" spans="2:65" ht="19.2" customHeight="1">
      <c r="B7" s="22"/>
      <c r="C7" s="21"/>
      <c r="D7" s="21"/>
      <c r="E7" s="92" t="s">
        <v>6</v>
      </c>
      <c r="F7" s="92"/>
      <c r="G7" s="92"/>
      <c r="H7" s="92"/>
      <c r="I7" s="92"/>
      <c r="J7" s="92"/>
      <c r="K7" s="92"/>
      <c r="L7" s="92"/>
      <c r="M7" s="92"/>
      <c r="N7" s="92"/>
      <c r="O7" s="92"/>
      <c r="P7" s="92"/>
      <c r="Q7" s="92"/>
      <c r="R7" s="92"/>
      <c r="S7" s="92"/>
      <c r="T7" s="92"/>
      <c r="U7" s="92"/>
      <c r="V7" s="80"/>
      <c r="W7" s="21"/>
      <c r="X7" s="21"/>
      <c r="Y7" s="21"/>
      <c r="Z7" s="21"/>
      <c r="AA7" s="21"/>
      <c r="AB7" s="21"/>
      <c r="AC7" s="21"/>
      <c r="AD7" s="21"/>
      <c r="AE7" s="21"/>
      <c r="AF7" s="21"/>
      <c r="AG7" s="21"/>
      <c r="AH7" s="21"/>
      <c r="AI7" s="21"/>
      <c r="AX7" s="21"/>
      <c r="AY7" s="21"/>
      <c r="AZ7" s="3"/>
      <c r="BA7" s="3"/>
    </row>
    <row r="8" spans="2:65" ht="14.4" customHeight="1">
      <c r="B8" s="22"/>
      <c r="C8" s="88" t="s">
        <v>7</v>
      </c>
      <c r="D8" s="88"/>
      <c r="E8" s="88"/>
      <c r="F8" s="88"/>
      <c r="G8" s="88"/>
      <c r="H8" s="88"/>
      <c r="I8" s="88"/>
      <c r="J8" s="88"/>
      <c r="K8" s="88"/>
      <c r="L8" s="88"/>
      <c r="M8" s="88"/>
      <c r="N8" s="88"/>
      <c r="O8" s="88"/>
      <c r="P8" s="88"/>
      <c r="Q8" s="88"/>
      <c r="R8" s="88"/>
      <c r="S8" s="93" t="s">
        <v>474</v>
      </c>
      <c r="T8" s="93"/>
      <c r="U8" s="93"/>
      <c r="V8" s="93"/>
      <c r="W8" s="93"/>
      <c r="X8" s="93"/>
      <c r="Y8" s="93"/>
      <c r="Z8" s="93"/>
      <c r="AA8" s="93"/>
      <c r="AB8" s="93"/>
      <c r="AC8" s="93"/>
      <c r="AD8" s="93"/>
      <c r="AE8" s="93"/>
      <c r="AF8" s="93"/>
      <c r="AG8" s="93"/>
      <c r="AH8" s="93"/>
      <c r="AI8" s="93"/>
      <c r="AJ8" s="93"/>
      <c r="AK8" s="93"/>
      <c r="AL8" s="93"/>
      <c r="AM8" s="24"/>
      <c r="AN8" s="84" t="s">
        <v>8</v>
      </c>
      <c r="AO8" s="84"/>
      <c r="AP8" s="84"/>
      <c r="AQ8" s="84"/>
      <c r="AR8" s="84"/>
      <c r="AS8" s="84"/>
      <c r="AT8" s="90" t="s">
        <v>481</v>
      </c>
      <c r="AU8" s="90"/>
      <c r="AV8" s="90"/>
      <c r="AW8" s="90"/>
      <c r="AX8" s="90"/>
      <c r="AY8" s="90"/>
      <c r="AZ8" s="90"/>
      <c r="BA8" s="90"/>
      <c r="BB8" s="90"/>
    </row>
    <row r="9" spans="2:65" ht="1.2" customHeight="1">
      <c r="B9" s="22"/>
      <c r="C9" s="25"/>
      <c r="D9" s="25"/>
      <c r="E9" s="25"/>
      <c r="F9" s="25"/>
      <c r="G9" s="25"/>
      <c r="H9" s="25"/>
      <c r="I9" s="25"/>
      <c r="J9" s="79"/>
      <c r="K9" s="79"/>
      <c r="L9" s="79"/>
      <c r="M9" s="79"/>
      <c r="N9" s="79"/>
      <c r="Q9" s="26"/>
      <c r="R9" s="26"/>
      <c r="S9" s="26"/>
      <c r="T9" s="28"/>
      <c r="U9" s="28"/>
      <c r="V9" s="28"/>
      <c r="W9" s="28"/>
      <c r="X9" s="28"/>
      <c r="Y9" s="28"/>
      <c r="Z9" s="28"/>
      <c r="AA9" s="28"/>
      <c r="AB9" s="28"/>
      <c r="AC9" s="28"/>
      <c r="AD9" s="28"/>
      <c r="AE9" s="28"/>
      <c r="AF9" s="28"/>
      <c r="AG9" s="28"/>
      <c r="AH9" s="21"/>
      <c r="AI9" s="21"/>
      <c r="AJ9" s="21"/>
      <c r="AK9" s="21"/>
      <c r="AL9" s="25"/>
      <c r="AM9" s="25"/>
      <c r="AN9" s="25"/>
      <c r="AO9" s="25"/>
      <c r="AP9" s="25"/>
      <c r="AQ9" s="21"/>
      <c r="AR9" s="27"/>
      <c r="AS9" s="27"/>
      <c r="AT9" s="27"/>
      <c r="AU9" s="27"/>
      <c r="AV9" s="27"/>
      <c r="AW9" s="27"/>
      <c r="AX9" s="21"/>
      <c r="AY9" s="21"/>
      <c r="AZ9" s="3"/>
      <c r="BA9" s="3"/>
      <c r="BB9" s="3"/>
    </row>
    <row r="10" spans="2:65" ht="12.6" customHeight="1">
      <c r="B10" s="22"/>
      <c r="C10" s="88" t="s">
        <v>9</v>
      </c>
      <c r="D10" s="88"/>
      <c r="E10" s="88"/>
      <c r="F10" s="88"/>
      <c r="G10" s="88"/>
      <c r="H10" s="88"/>
      <c r="I10" s="88"/>
      <c r="J10" s="88"/>
      <c r="K10" s="88"/>
      <c r="L10" s="88"/>
      <c r="M10" s="88"/>
      <c r="N10" s="88"/>
      <c r="O10" s="88"/>
      <c r="P10" s="88"/>
      <c r="Q10" s="88"/>
      <c r="R10" s="88"/>
      <c r="S10" s="89" t="s">
        <v>480</v>
      </c>
      <c r="T10" s="89"/>
      <c r="U10" s="89"/>
      <c r="V10" s="89"/>
      <c r="W10" s="89"/>
      <c r="X10" s="89"/>
      <c r="Y10" s="89"/>
      <c r="Z10" s="89"/>
      <c r="AA10" s="89"/>
      <c r="AB10" s="89"/>
      <c r="AC10" s="89"/>
      <c r="AD10" s="89"/>
      <c r="AE10" s="89"/>
      <c r="AF10" s="89"/>
      <c r="AG10" s="89"/>
      <c r="AH10" s="89"/>
      <c r="AI10" s="89"/>
      <c r="AJ10" s="89"/>
      <c r="AK10" s="89"/>
      <c r="AL10" s="89"/>
      <c r="AM10" s="89"/>
      <c r="AN10" s="84" t="s">
        <v>10</v>
      </c>
      <c r="AO10" s="84"/>
      <c r="AP10" s="84"/>
      <c r="AQ10" s="84"/>
      <c r="AR10" s="84"/>
      <c r="AS10" s="84"/>
      <c r="AT10" s="90" t="s">
        <v>482</v>
      </c>
      <c r="AU10" s="90"/>
      <c r="AV10" s="90"/>
      <c r="AW10" s="90"/>
      <c r="AX10" s="90"/>
      <c r="AY10" s="90"/>
      <c r="AZ10" s="90"/>
      <c r="BA10" s="90"/>
      <c r="BB10" s="90"/>
      <c r="BM10" s="16"/>
    </row>
    <row r="11" spans="2:65" ht="4.2" customHeight="1">
      <c r="B11" s="22"/>
      <c r="C11" s="25"/>
      <c r="D11" s="25"/>
      <c r="E11" s="25"/>
      <c r="F11" s="25"/>
      <c r="G11" s="25"/>
      <c r="H11" s="25"/>
      <c r="I11" s="25"/>
      <c r="J11" s="79"/>
      <c r="K11" s="79"/>
      <c r="L11" s="79"/>
      <c r="M11" s="79"/>
      <c r="N11" s="79"/>
      <c r="Q11" s="26"/>
      <c r="R11" s="26"/>
      <c r="S11" s="26"/>
      <c r="T11" s="27"/>
      <c r="U11" s="27"/>
      <c r="V11" s="27"/>
      <c r="W11" s="27"/>
      <c r="X11" s="27"/>
      <c r="Y11" s="27"/>
      <c r="Z11" s="27"/>
      <c r="AA11" s="27"/>
      <c r="AB11" s="27"/>
      <c r="AC11" s="27"/>
      <c r="AD11" s="21"/>
      <c r="AE11" s="21"/>
      <c r="AF11" s="21"/>
      <c r="AG11" s="25"/>
      <c r="AH11" s="25"/>
      <c r="AI11" s="25"/>
      <c r="AJ11" s="25"/>
      <c r="AK11" s="25"/>
      <c r="AL11" s="25"/>
      <c r="AM11" s="25"/>
      <c r="AN11" s="25"/>
      <c r="AO11" s="25"/>
      <c r="AP11" s="25"/>
      <c r="AQ11" s="21"/>
      <c r="AR11" s="27"/>
      <c r="AS11" s="27"/>
      <c r="AT11" s="27"/>
      <c r="AU11" s="27"/>
      <c r="AV11" s="27"/>
      <c r="AW11" s="27"/>
      <c r="AX11" s="21"/>
      <c r="AY11" s="21"/>
      <c r="AZ11" s="3"/>
      <c r="BA11" s="3"/>
      <c r="BB11" s="3"/>
    </row>
    <row r="12" spans="2:65" ht="13.95" customHeight="1">
      <c r="B12" s="22"/>
      <c r="D12" s="88" t="s">
        <v>11</v>
      </c>
      <c r="E12" s="88"/>
      <c r="F12" s="88"/>
      <c r="G12" s="88"/>
      <c r="H12" s="88"/>
      <c r="I12" s="88"/>
      <c r="J12" s="88"/>
      <c r="K12" s="88"/>
      <c r="L12" s="88"/>
      <c r="M12" s="88"/>
      <c r="N12" s="88"/>
      <c r="O12" s="88"/>
      <c r="P12" s="88"/>
      <c r="Q12" s="88"/>
      <c r="R12" s="88"/>
      <c r="S12" s="89" t="s">
        <v>479</v>
      </c>
      <c r="T12" s="89"/>
      <c r="U12" s="89"/>
      <c r="V12" s="89"/>
      <c r="W12" s="89"/>
      <c r="X12" s="89"/>
      <c r="Y12" s="89"/>
      <c r="Z12" s="89"/>
      <c r="AA12" s="89"/>
      <c r="AB12" s="89"/>
      <c r="AC12" s="89"/>
      <c r="AD12" s="89"/>
      <c r="AE12" s="89"/>
      <c r="AF12" s="89"/>
      <c r="AG12" s="89"/>
      <c r="AH12" s="89"/>
      <c r="AI12" s="89"/>
      <c r="AJ12" s="89"/>
      <c r="AK12" s="89"/>
      <c r="AL12" s="89"/>
      <c r="AM12" s="89"/>
      <c r="AN12" s="89"/>
      <c r="AO12" s="89"/>
      <c r="AP12" s="84" t="s">
        <v>12</v>
      </c>
      <c r="AQ12" s="84"/>
      <c r="AR12" s="84"/>
      <c r="AS12" s="84"/>
      <c r="AT12" s="90" t="s">
        <v>483</v>
      </c>
      <c r="AU12" s="90"/>
      <c r="AV12" s="90"/>
      <c r="AW12" s="90"/>
      <c r="AX12" s="90"/>
      <c r="AY12" s="90"/>
      <c r="AZ12" s="90"/>
      <c r="BA12" s="90"/>
      <c r="BB12" s="90"/>
    </row>
    <row r="13" spans="2:65" ht="3" customHeight="1">
      <c r="B13" s="22"/>
      <c r="C13" s="25"/>
      <c r="D13" s="25"/>
      <c r="E13" s="25"/>
      <c r="F13" s="25"/>
      <c r="G13" s="25"/>
      <c r="H13" s="25"/>
      <c r="I13" s="25"/>
      <c r="J13" s="79"/>
      <c r="K13" s="79"/>
      <c r="L13" s="79"/>
      <c r="M13" s="79"/>
      <c r="N13" s="79"/>
      <c r="Q13" s="26"/>
      <c r="R13" s="26"/>
      <c r="S13" s="26"/>
      <c r="T13" s="27"/>
      <c r="U13" s="27"/>
      <c r="V13" s="27"/>
      <c r="W13" s="27"/>
      <c r="X13" s="27"/>
      <c r="Y13" s="27"/>
      <c r="Z13" s="27"/>
      <c r="AA13" s="27"/>
      <c r="AB13" s="27"/>
      <c r="AC13" s="27"/>
      <c r="AD13" s="21"/>
      <c r="AE13" s="21"/>
      <c r="AF13" s="21"/>
      <c r="AG13" s="25"/>
      <c r="AH13" s="25"/>
      <c r="AI13" s="25"/>
      <c r="AJ13" s="25"/>
      <c r="AK13" s="25"/>
      <c r="AL13" s="25"/>
      <c r="AM13" s="25"/>
      <c r="AN13" s="25"/>
      <c r="AO13" s="25"/>
      <c r="AP13" s="25"/>
      <c r="AQ13" s="21"/>
      <c r="AR13" s="27"/>
      <c r="AS13" s="27"/>
      <c r="AT13" s="90"/>
      <c r="AU13" s="90"/>
      <c r="AV13" s="90"/>
      <c r="AW13" s="90"/>
      <c r="AX13" s="90"/>
      <c r="AY13" s="90"/>
      <c r="AZ13" s="90"/>
      <c r="BA13" s="90"/>
      <c r="BB13" s="90"/>
    </row>
    <row r="14" spans="2:65" ht="13.5" customHeight="1">
      <c r="B14" s="22"/>
      <c r="D14" s="24"/>
      <c r="E14" s="88" t="s">
        <v>13</v>
      </c>
      <c r="F14" s="88"/>
      <c r="G14" s="88"/>
      <c r="H14" s="88"/>
      <c r="I14" s="88"/>
      <c r="J14" s="88"/>
      <c r="K14" s="88"/>
      <c r="L14" s="88"/>
      <c r="M14" s="88"/>
      <c r="N14" s="88"/>
      <c r="O14" s="88"/>
      <c r="P14" s="88"/>
      <c r="Q14" s="88"/>
      <c r="R14" s="88"/>
      <c r="S14" s="89" t="s">
        <v>475</v>
      </c>
      <c r="T14" s="89"/>
      <c r="U14" s="89"/>
      <c r="V14" s="89"/>
      <c r="W14" s="89"/>
      <c r="X14" s="89"/>
      <c r="Y14" s="89"/>
      <c r="Z14" s="89"/>
      <c r="AA14" s="89"/>
      <c r="AB14" s="89"/>
      <c r="AC14" s="89"/>
      <c r="AD14" s="89"/>
      <c r="AE14" s="89"/>
      <c r="AF14" s="89"/>
      <c r="AG14" s="89"/>
      <c r="AH14" s="89"/>
      <c r="AI14" s="89"/>
      <c r="AJ14" s="89"/>
      <c r="AK14" s="89"/>
      <c r="AL14" s="89"/>
      <c r="AM14" s="84" t="s">
        <v>14</v>
      </c>
      <c r="AN14" s="84"/>
      <c r="AO14" s="84"/>
      <c r="AP14" s="84"/>
      <c r="AQ14" s="84"/>
      <c r="AR14" s="84"/>
      <c r="AS14" s="84"/>
      <c r="AT14" s="90" t="s">
        <v>472</v>
      </c>
      <c r="AU14" s="90"/>
      <c r="AV14" s="90"/>
      <c r="AW14" s="90"/>
      <c r="AX14" s="90"/>
      <c r="AY14" s="90"/>
      <c r="AZ14" s="90"/>
      <c r="BA14" s="90"/>
      <c r="BB14" s="90"/>
    </row>
    <row r="15" spans="2:65" ht="12.6" customHeight="1">
      <c r="B15" s="22"/>
      <c r="C15" s="21"/>
      <c r="D15" s="21"/>
      <c r="E15" s="21"/>
      <c r="F15" s="21"/>
      <c r="G15" s="21"/>
      <c r="H15" s="21"/>
      <c r="I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3"/>
      <c r="BA15" s="3"/>
      <c r="BB15" s="3"/>
    </row>
    <row r="16" spans="2:65" ht="16.95" customHeight="1">
      <c r="B16" s="22"/>
      <c r="D16" s="24"/>
      <c r="E16" s="24"/>
      <c r="F16" s="88" t="s">
        <v>15</v>
      </c>
      <c r="G16" s="88"/>
      <c r="H16" s="88"/>
      <c r="I16" s="88"/>
      <c r="J16" s="88"/>
      <c r="K16" s="88"/>
      <c r="L16" s="88"/>
      <c r="M16" s="88"/>
      <c r="N16" s="88"/>
      <c r="O16" s="88"/>
      <c r="P16" s="88"/>
      <c r="Q16" s="88"/>
      <c r="R16" s="88"/>
      <c r="S16" s="90" t="s">
        <v>482</v>
      </c>
      <c r="T16" s="90"/>
      <c r="U16" s="90"/>
      <c r="V16" s="90"/>
      <c r="W16" s="90"/>
      <c r="X16" s="90"/>
      <c r="Y16" s="90"/>
      <c r="Z16" s="90"/>
      <c r="AA16" s="90"/>
      <c r="AB16" s="90"/>
      <c r="AC16" s="90"/>
      <c r="AD16" s="90"/>
      <c r="AE16" s="90"/>
      <c r="AF16" s="90"/>
      <c r="AG16" s="90"/>
      <c r="AH16" s="90"/>
      <c r="AI16" s="90"/>
      <c r="AJ16" s="90"/>
      <c r="AK16" s="90"/>
      <c r="AL16" s="90"/>
      <c r="AM16" s="90"/>
      <c r="AN16" s="90"/>
      <c r="AO16" s="90"/>
      <c r="AP16" s="84" t="s">
        <v>16</v>
      </c>
      <c r="AQ16" s="84"/>
      <c r="AR16" s="84"/>
      <c r="AS16" s="84"/>
      <c r="AT16" s="96" t="s">
        <v>473</v>
      </c>
      <c r="AU16" s="96"/>
      <c r="AV16" s="96"/>
      <c r="AW16" s="96"/>
      <c r="AX16" s="96"/>
      <c r="AY16" s="96"/>
      <c r="AZ16" s="96"/>
      <c r="BA16" s="96"/>
      <c r="BB16" s="96"/>
      <c r="BC16" s="96"/>
      <c r="BD16" s="17"/>
    </row>
    <row r="17" spans="1:69" ht="13.95" customHeight="1">
      <c r="B17" s="22"/>
      <c r="D17" s="24"/>
      <c r="E17" s="24"/>
      <c r="F17" s="88" t="s">
        <v>17</v>
      </c>
      <c r="G17" s="88"/>
      <c r="H17" s="88"/>
      <c r="I17" s="88"/>
      <c r="J17" s="88"/>
      <c r="K17" s="88"/>
      <c r="L17" s="88"/>
      <c r="M17" s="88"/>
      <c r="N17" s="88"/>
      <c r="O17" s="88"/>
      <c r="P17" s="88"/>
      <c r="Q17" s="88"/>
      <c r="R17" s="88"/>
      <c r="S17" s="90" t="s">
        <v>482</v>
      </c>
      <c r="T17" s="90"/>
      <c r="U17" s="90"/>
      <c r="V17" s="90"/>
      <c r="W17" s="90"/>
      <c r="X17" s="90"/>
      <c r="Y17" s="90"/>
      <c r="Z17" s="90"/>
      <c r="AA17" s="90"/>
      <c r="AB17" s="90"/>
      <c r="AC17" s="90"/>
      <c r="AD17" s="90"/>
      <c r="AE17" s="90"/>
      <c r="AF17" s="90"/>
      <c r="AG17" s="90"/>
      <c r="AH17" s="90"/>
      <c r="AI17" s="90"/>
      <c r="AJ17" s="90"/>
      <c r="AK17" s="90"/>
      <c r="AL17" s="90"/>
      <c r="AM17" s="90"/>
      <c r="AN17" s="88" t="s">
        <v>18</v>
      </c>
      <c r="AO17" s="88"/>
      <c r="AP17" s="88"/>
      <c r="AQ17" s="88"/>
      <c r="AR17" s="88"/>
      <c r="AS17" s="88"/>
      <c r="AT17" s="90" t="s">
        <v>482</v>
      </c>
      <c r="AU17" s="90"/>
      <c r="AV17" s="90"/>
      <c r="AW17" s="90"/>
      <c r="AX17" s="90"/>
      <c r="AY17" s="90"/>
      <c r="AZ17" s="90"/>
      <c r="BA17" s="90"/>
      <c r="BB17" s="90"/>
      <c r="BC17" s="94"/>
      <c r="BD17" s="94"/>
    </row>
    <row r="18" spans="1:69" ht="18.600000000000001" customHeight="1">
      <c r="C18" s="3"/>
      <c r="D18" s="3"/>
      <c r="E18" s="95" t="s">
        <v>19</v>
      </c>
      <c r="F18" s="95"/>
      <c r="G18" s="95"/>
      <c r="H18" s="95"/>
      <c r="I18" s="95"/>
      <c r="J18" s="95"/>
      <c r="K18" s="95"/>
      <c r="L18" s="95"/>
      <c r="M18" s="95"/>
      <c r="N18" s="95"/>
      <c r="O18" s="95"/>
      <c r="P18" s="95"/>
      <c r="Q18" s="95"/>
      <c r="R18" s="95"/>
      <c r="S18" s="95"/>
      <c r="T18" s="95"/>
      <c r="U18" s="95"/>
      <c r="V18" s="80"/>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22"/>
      <c r="BI18" s="16"/>
    </row>
    <row r="19" spans="1:69" ht="48.6" customHeight="1">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J19" s="17"/>
      <c r="BO19" s="18"/>
    </row>
    <row r="20" spans="1:69" ht="12" customHeight="1">
      <c r="B20" s="21"/>
      <c r="C20" s="21"/>
      <c r="D20" s="21"/>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row>
    <row r="21" spans="1:69" ht="9.6" customHeight="1">
      <c r="B21" s="21"/>
      <c r="C21" s="21"/>
      <c r="D21" s="21"/>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row>
    <row r="22" spans="1:69" ht="20.399999999999999" customHeight="1">
      <c r="B22" s="21"/>
      <c r="C22" s="21"/>
      <c r="D22" s="21"/>
      <c r="E22" s="92" t="s">
        <v>20</v>
      </c>
      <c r="F22" s="92"/>
      <c r="G22" s="92"/>
      <c r="H22" s="92"/>
      <c r="I22" s="92"/>
      <c r="J22" s="92"/>
      <c r="K22" s="92"/>
      <c r="L22" s="92"/>
      <c r="M22" s="92"/>
      <c r="N22" s="92"/>
      <c r="O22" s="92"/>
      <c r="P22" s="92"/>
      <c r="Q22" s="92"/>
      <c r="R22" s="92"/>
      <c r="S22" s="92"/>
      <c r="T22" s="92"/>
      <c r="U22" s="92"/>
      <c r="V22" s="80"/>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row>
    <row r="23" spans="1:69" ht="15" customHeight="1">
      <c r="B23" s="31"/>
      <c r="C23" s="97" t="s">
        <v>21</v>
      </c>
      <c r="D23" s="97"/>
      <c r="E23" s="97"/>
      <c r="F23" s="97"/>
      <c r="G23" s="97"/>
      <c r="H23" s="86" t="s">
        <v>484</v>
      </c>
      <c r="I23" s="86"/>
      <c r="J23" s="86"/>
      <c r="K23" s="86"/>
      <c r="L23" s="86"/>
      <c r="M23" s="86"/>
      <c r="N23" s="86"/>
      <c r="O23" s="86"/>
      <c r="P23" s="86"/>
      <c r="Q23" s="86"/>
      <c r="R23" s="97" t="s">
        <v>22</v>
      </c>
      <c r="S23" s="97"/>
      <c r="T23" s="97"/>
      <c r="U23" s="97"/>
      <c r="V23" s="97"/>
      <c r="W23" s="97"/>
      <c r="X23" s="97"/>
      <c r="Y23" s="97"/>
      <c r="Z23" s="97"/>
      <c r="AA23" s="97"/>
      <c r="AB23" s="86" t="s">
        <v>484</v>
      </c>
      <c r="AC23" s="86"/>
      <c r="AD23" s="86"/>
      <c r="AE23" s="86"/>
      <c r="AF23" s="86"/>
      <c r="AG23" s="86"/>
      <c r="AH23" s="86"/>
      <c r="AI23" s="31"/>
      <c r="AJ23" s="97" t="s">
        <v>23</v>
      </c>
      <c r="AK23" s="97"/>
      <c r="AL23" s="97"/>
      <c r="AM23" s="97"/>
      <c r="AN23" s="97"/>
      <c r="AO23" s="97"/>
      <c r="AP23" s="86" t="s">
        <v>484</v>
      </c>
      <c r="AQ23" s="86"/>
      <c r="AR23" s="86"/>
      <c r="AS23" s="86"/>
      <c r="AT23" s="86"/>
      <c r="AU23" s="20"/>
      <c r="AV23" s="97" t="s">
        <v>24</v>
      </c>
      <c r="AW23" s="97"/>
      <c r="AX23" s="97"/>
      <c r="AY23" s="97"/>
      <c r="AZ23" s="97"/>
      <c r="BA23" s="97"/>
      <c r="BB23" s="86" t="s">
        <v>484</v>
      </c>
      <c r="BC23" s="86"/>
      <c r="BD23" s="17"/>
      <c r="BE23" s="17"/>
    </row>
    <row r="24" spans="1:69" ht="3" customHeight="1">
      <c r="A24" s="23"/>
      <c r="B24" s="23"/>
      <c r="C24" s="23"/>
      <c r="D24" s="23"/>
      <c r="E24" s="23"/>
      <c r="F24" s="23"/>
      <c r="G24" s="23"/>
      <c r="H24" s="23"/>
      <c r="I24" s="27"/>
      <c r="J24" s="27"/>
      <c r="K24" s="27"/>
      <c r="L24" s="27"/>
      <c r="M24" s="27"/>
      <c r="N24" s="27"/>
      <c r="O24" s="27"/>
      <c r="P24" s="27"/>
      <c r="Q24" s="27"/>
      <c r="R24" s="23"/>
      <c r="S24" s="23"/>
      <c r="T24" s="23"/>
      <c r="U24" s="23"/>
      <c r="V24" s="23"/>
      <c r="W24" s="23"/>
      <c r="X24" s="23"/>
      <c r="Y24" s="23"/>
      <c r="Z24" s="23"/>
      <c r="AA24" s="23"/>
      <c r="AB24" s="27"/>
      <c r="AC24" s="27"/>
      <c r="AD24" s="27"/>
      <c r="AE24" s="27"/>
      <c r="AF24" s="27"/>
      <c r="AG24" s="27"/>
      <c r="AH24" s="23"/>
      <c r="AI24" s="23"/>
      <c r="AJ24" s="23"/>
      <c r="AK24" s="23"/>
      <c r="AL24" s="23"/>
      <c r="AM24" s="23"/>
      <c r="AN24" s="23"/>
      <c r="AO24" s="23"/>
      <c r="AP24" s="27"/>
      <c r="AQ24" s="27"/>
      <c r="AR24" s="27"/>
      <c r="AS24" s="27"/>
      <c r="AT24" s="27"/>
      <c r="AU24" s="27"/>
      <c r="AV24" s="32"/>
      <c r="AW24" s="32"/>
      <c r="AX24" s="27"/>
      <c r="AY24" s="27"/>
      <c r="AZ24" s="27"/>
      <c r="BA24" s="27"/>
      <c r="BB24" s="86"/>
      <c r="BC24" s="86"/>
      <c r="BD24" s="20"/>
      <c r="BE24" s="20"/>
    </row>
    <row r="25" spans="1:69" ht="13.95" customHeight="1">
      <c r="C25" s="88" t="s">
        <v>25</v>
      </c>
      <c r="D25" s="88"/>
      <c r="E25" s="88"/>
      <c r="F25" s="88"/>
      <c r="G25" s="88"/>
      <c r="H25" s="88"/>
      <c r="I25" s="88"/>
      <c r="J25" s="88"/>
      <c r="K25" s="88"/>
      <c r="L25" s="88"/>
      <c r="M25" s="88"/>
      <c r="N25" s="88"/>
      <c r="O25" s="88"/>
      <c r="P25" s="88"/>
      <c r="Q25" s="88"/>
      <c r="R25" s="88"/>
      <c r="S25" s="88"/>
      <c r="T25" s="86" t="s">
        <v>485</v>
      </c>
      <c r="U25" s="86"/>
      <c r="V25" s="86"/>
      <c r="W25" s="86"/>
      <c r="X25" s="86"/>
      <c r="Y25" s="86"/>
      <c r="Z25" s="86"/>
      <c r="AA25" s="86"/>
      <c r="AB25" s="86"/>
      <c r="AC25" s="86"/>
      <c r="AD25" s="86"/>
      <c r="AE25" s="88" t="s">
        <v>26</v>
      </c>
      <c r="AF25" s="88"/>
      <c r="AG25" s="88"/>
      <c r="AH25" s="88"/>
      <c r="AI25" s="88"/>
      <c r="AJ25" s="88"/>
      <c r="AK25" s="88"/>
      <c r="AL25" s="88"/>
      <c r="AM25" s="88"/>
      <c r="AN25" s="88"/>
      <c r="AO25" s="88"/>
      <c r="AP25" s="88"/>
      <c r="AQ25" s="88"/>
      <c r="AR25" s="88"/>
      <c r="AS25" s="86" t="s">
        <v>489</v>
      </c>
      <c r="AT25" s="86"/>
      <c r="AU25" s="86"/>
      <c r="AV25" s="86"/>
      <c r="AW25" s="86"/>
      <c r="AX25" s="86"/>
      <c r="AY25" s="86"/>
      <c r="AZ25" s="86"/>
      <c r="BA25" s="86"/>
      <c r="BB25" s="86"/>
      <c r="BC25" s="86"/>
    </row>
    <row r="26" spans="1:69" ht="13.5" customHeight="1">
      <c r="B26" s="88" t="s">
        <v>27</v>
      </c>
      <c r="C26" s="88"/>
      <c r="D26" s="88"/>
      <c r="E26" s="88"/>
      <c r="F26" s="88"/>
      <c r="G26" s="88"/>
      <c r="H26" s="88"/>
      <c r="I26" s="88"/>
      <c r="J26" s="88"/>
      <c r="K26" s="88"/>
      <c r="L26" s="88"/>
      <c r="M26" s="88"/>
      <c r="N26" s="88"/>
      <c r="O26" s="88"/>
      <c r="P26" s="88"/>
      <c r="Q26" s="88"/>
      <c r="R26" s="88"/>
      <c r="S26" s="88"/>
      <c r="T26" s="86" t="s">
        <v>486</v>
      </c>
      <c r="U26" s="86"/>
      <c r="V26" s="86"/>
      <c r="W26" s="86"/>
      <c r="X26" s="86"/>
      <c r="Y26" s="86"/>
      <c r="Z26" s="86"/>
      <c r="AA26" s="86"/>
      <c r="AB26" s="86"/>
      <c r="AC26" s="86"/>
      <c r="AD26" s="86"/>
      <c r="AF26" s="88" t="s">
        <v>28</v>
      </c>
      <c r="AG26" s="88"/>
      <c r="AH26" s="88"/>
      <c r="AI26" s="88"/>
      <c r="AJ26" s="88"/>
      <c r="AK26" s="88"/>
      <c r="AL26" s="88"/>
      <c r="AM26" s="88"/>
      <c r="AN26" s="88"/>
      <c r="AO26" s="88"/>
      <c r="AP26" s="88"/>
      <c r="AQ26" s="88"/>
      <c r="AR26" s="88"/>
      <c r="AS26" s="98" t="s">
        <v>476</v>
      </c>
      <c r="AT26" s="98"/>
      <c r="AU26" s="98"/>
      <c r="AV26" s="98"/>
      <c r="AW26" s="98"/>
      <c r="AX26" s="98"/>
      <c r="AY26" s="98"/>
      <c r="AZ26" s="98"/>
      <c r="BA26" s="98"/>
      <c r="BB26" s="98"/>
      <c r="BC26" s="98"/>
    </row>
    <row r="27" spans="1:69" ht="16.2" customHeight="1">
      <c r="C27" s="88" t="s">
        <v>29</v>
      </c>
      <c r="D27" s="88"/>
      <c r="E27" s="88"/>
      <c r="F27" s="88"/>
      <c r="G27" s="88"/>
      <c r="H27" s="88"/>
      <c r="I27" s="88"/>
      <c r="J27" s="88"/>
      <c r="K27" s="88"/>
      <c r="L27" s="88"/>
      <c r="M27" s="88"/>
      <c r="N27" s="88"/>
      <c r="O27" s="88"/>
      <c r="P27" s="88"/>
      <c r="Q27" s="88"/>
      <c r="R27" s="88"/>
      <c r="S27" s="88"/>
      <c r="T27" s="86" t="s">
        <v>487</v>
      </c>
      <c r="U27" s="86"/>
      <c r="V27" s="86"/>
      <c r="W27" s="86"/>
      <c r="X27" s="86"/>
      <c r="Y27" s="86"/>
      <c r="Z27" s="86"/>
      <c r="AA27" s="86"/>
      <c r="AB27" s="86"/>
      <c r="AC27" s="86"/>
      <c r="AD27" s="86"/>
      <c r="AE27" s="86"/>
      <c r="AF27" s="86"/>
      <c r="AG27" s="88" t="s">
        <v>30</v>
      </c>
      <c r="AH27" s="88"/>
      <c r="AI27" s="88"/>
      <c r="AJ27" s="88"/>
      <c r="AK27" s="88"/>
      <c r="AL27" s="88"/>
      <c r="AM27" s="88"/>
      <c r="AN27" s="88"/>
      <c r="AO27" s="88"/>
      <c r="AP27" s="88"/>
      <c r="AQ27" s="88"/>
      <c r="AR27" s="88"/>
      <c r="AS27" s="86" t="s">
        <v>509</v>
      </c>
      <c r="AT27" s="86"/>
      <c r="AU27" s="86"/>
      <c r="AV27" s="86"/>
      <c r="AW27" s="86"/>
      <c r="AX27" s="86"/>
      <c r="AY27" s="86"/>
      <c r="AZ27" s="86"/>
      <c r="BA27" s="86"/>
      <c r="BB27" s="86"/>
      <c r="BC27" s="86"/>
    </row>
    <row r="28" spans="1:69" ht="5.4" customHeight="1" thickBot="1">
      <c r="B28" s="21"/>
      <c r="C28" s="25"/>
      <c r="D28" s="25"/>
      <c r="E28" s="25"/>
      <c r="F28" s="25"/>
      <c r="G28" s="25"/>
      <c r="H28" s="25"/>
      <c r="I28" s="25"/>
      <c r="J28" s="25"/>
      <c r="K28" s="25"/>
      <c r="L28" s="25"/>
      <c r="M28" s="25"/>
      <c r="N28" s="25"/>
      <c r="O28" s="21"/>
      <c r="P28" s="27"/>
      <c r="Q28" s="27"/>
      <c r="R28" s="27"/>
      <c r="S28" s="27"/>
      <c r="T28" s="27"/>
      <c r="U28" s="27"/>
      <c r="V28" s="27"/>
      <c r="W28" s="27"/>
      <c r="X28" s="27"/>
      <c r="Y28" s="27"/>
      <c r="Z28" s="27"/>
      <c r="AA28" s="27"/>
      <c r="AB28" s="27"/>
      <c r="AC28" s="27"/>
      <c r="AD28" s="21"/>
      <c r="AE28" s="25"/>
      <c r="AF28" s="25"/>
      <c r="AG28" s="25"/>
      <c r="AH28" s="25"/>
      <c r="AI28" s="25"/>
      <c r="AJ28" s="25"/>
      <c r="AK28" s="25"/>
      <c r="AL28" s="25"/>
      <c r="AM28" s="25"/>
      <c r="AN28" s="25"/>
      <c r="AO28" s="25"/>
      <c r="AP28" s="25"/>
      <c r="AQ28" s="21"/>
      <c r="AR28" s="27"/>
      <c r="AS28" s="27"/>
      <c r="AT28" s="27"/>
      <c r="AU28" s="27"/>
      <c r="AV28" s="27"/>
      <c r="AW28" s="27"/>
      <c r="AX28" s="27"/>
      <c r="AY28" s="21"/>
      <c r="AZ28" s="21"/>
      <c r="BA28" s="21"/>
      <c r="BB28" s="21"/>
    </row>
    <row r="29" spans="1:69" ht="21" customHeight="1">
      <c r="B29" s="138" t="s">
        <v>31</v>
      </c>
      <c r="C29" s="103"/>
      <c r="D29" s="103"/>
      <c r="E29" s="103"/>
      <c r="F29" s="133"/>
      <c r="G29" s="102" t="s">
        <v>32</v>
      </c>
      <c r="H29" s="103"/>
      <c r="I29" s="103"/>
      <c r="J29" s="103"/>
      <c r="K29" s="103"/>
      <c r="L29" s="103"/>
      <c r="M29" s="103"/>
      <c r="N29" s="103"/>
      <c r="O29" s="133"/>
      <c r="P29" s="102" t="s">
        <v>33</v>
      </c>
      <c r="Q29" s="103"/>
      <c r="R29" s="103"/>
      <c r="S29" s="103"/>
      <c r="T29" s="103"/>
      <c r="U29" s="102" t="s">
        <v>34</v>
      </c>
      <c r="V29" s="103"/>
      <c r="W29" s="103"/>
      <c r="X29" s="103"/>
      <c r="Y29" s="103"/>
      <c r="Z29" s="103"/>
      <c r="AA29" s="103"/>
      <c r="AB29" s="133"/>
      <c r="AC29" s="102" t="s">
        <v>35</v>
      </c>
      <c r="AD29" s="103"/>
      <c r="AE29" s="103"/>
      <c r="AF29" s="103"/>
      <c r="AG29" s="103"/>
      <c r="AH29" s="103"/>
      <c r="AI29" s="133"/>
      <c r="AJ29" s="56"/>
      <c r="AK29" s="57"/>
      <c r="AL29" s="58"/>
      <c r="AM29" s="134" t="s">
        <v>36</v>
      </c>
      <c r="AN29" s="135"/>
      <c r="AO29" s="135"/>
      <c r="AP29" s="135"/>
      <c r="AQ29" s="135"/>
      <c r="AR29" s="135"/>
      <c r="AS29" s="135"/>
      <c r="AT29" s="135"/>
      <c r="AU29" s="136"/>
      <c r="AV29" s="102"/>
      <c r="AW29" s="103"/>
      <c r="AX29" s="103"/>
      <c r="AY29" s="103"/>
      <c r="AZ29" s="103"/>
      <c r="BA29" s="103"/>
      <c r="BB29" s="103"/>
      <c r="BC29" s="104"/>
    </row>
    <row r="30" spans="1:69" ht="7.2" customHeight="1">
      <c r="B30" s="139"/>
      <c r="C30" s="106"/>
      <c r="D30" s="106"/>
      <c r="E30" s="106"/>
      <c r="F30" s="111"/>
      <c r="G30" s="105"/>
      <c r="H30" s="106"/>
      <c r="I30" s="106"/>
      <c r="J30" s="106"/>
      <c r="K30" s="106"/>
      <c r="L30" s="106"/>
      <c r="M30" s="106"/>
      <c r="N30" s="106"/>
      <c r="O30" s="111"/>
      <c r="P30" s="105"/>
      <c r="Q30" s="106"/>
      <c r="R30" s="106"/>
      <c r="S30" s="106"/>
      <c r="T30" s="106"/>
      <c r="U30" s="105"/>
      <c r="V30" s="106"/>
      <c r="W30" s="106"/>
      <c r="X30" s="106"/>
      <c r="Y30" s="106"/>
      <c r="Z30" s="106"/>
      <c r="AA30" s="106"/>
      <c r="AB30" s="111"/>
      <c r="AC30" s="105"/>
      <c r="AD30" s="106"/>
      <c r="AE30" s="106"/>
      <c r="AF30" s="106"/>
      <c r="AG30" s="106"/>
      <c r="AH30" s="106"/>
      <c r="AI30" s="111"/>
      <c r="AJ30" s="59"/>
      <c r="AK30" s="60"/>
      <c r="AL30" s="61"/>
      <c r="AM30" s="118"/>
      <c r="AN30" s="119"/>
      <c r="AO30" s="119"/>
      <c r="AP30" s="119"/>
      <c r="AQ30" s="119"/>
      <c r="AR30" s="119"/>
      <c r="AS30" s="119"/>
      <c r="AT30" s="119"/>
      <c r="AU30" s="120"/>
      <c r="AV30" s="105"/>
      <c r="AW30" s="106"/>
      <c r="AX30" s="106"/>
      <c r="AY30" s="106"/>
      <c r="AZ30" s="106"/>
      <c r="BA30" s="106"/>
      <c r="BB30" s="106"/>
      <c r="BC30" s="107"/>
      <c r="BQ30" s="19"/>
    </row>
    <row r="31" spans="1:69" ht="3" hidden="1" customHeight="1">
      <c r="B31" s="139"/>
      <c r="C31" s="106"/>
      <c r="D31" s="106"/>
      <c r="E31" s="106"/>
      <c r="F31" s="111"/>
      <c r="G31" s="112"/>
      <c r="H31" s="113"/>
      <c r="I31" s="113"/>
      <c r="J31" s="113"/>
      <c r="K31" s="113"/>
      <c r="L31" s="113"/>
      <c r="M31" s="113"/>
      <c r="N31" s="113"/>
      <c r="O31" s="114"/>
      <c r="P31" s="112"/>
      <c r="Q31" s="113"/>
      <c r="R31" s="113"/>
      <c r="S31" s="113"/>
      <c r="T31" s="113"/>
      <c r="U31" s="112"/>
      <c r="V31" s="113"/>
      <c r="W31" s="113"/>
      <c r="X31" s="113"/>
      <c r="Y31" s="113"/>
      <c r="Z31" s="113"/>
      <c r="AA31" s="113"/>
      <c r="AB31" s="114"/>
      <c r="AC31" s="105"/>
      <c r="AD31" s="106"/>
      <c r="AE31" s="106"/>
      <c r="AF31" s="106"/>
      <c r="AG31" s="106"/>
      <c r="AH31" s="106"/>
      <c r="AI31" s="111"/>
      <c r="AJ31" s="59"/>
      <c r="AK31" s="60"/>
      <c r="AL31" s="61"/>
      <c r="AM31" s="118"/>
      <c r="AN31" s="119"/>
      <c r="AO31" s="119"/>
      <c r="AP31" s="119"/>
      <c r="AQ31" s="119"/>
      <c r="AR31" s="119"/>
      <c r="AS31" s="119"/>
      <c r="AT31" s="119"/>
      <c r="AU31" s="120"/>
      <c r="AV31" s="105"/>
      <c r="AW31" s="106"/>
      <c r="AX31" s="106"/>
      <c r="AY31" s="106"/>
      <c r="AZ31" s="106"/>
      <c r="BA31" s="106"/>
      <c r="BB31" s="106"/>
      <c r="BC31" s="107"/>
    </row>
    <row r="32" spans="1:69" ht="7.95" customHeight="1">
      <c r="B32" s="139"/>
      <c r="C32" s="106"/>
      <c r="D32" s="106"/>
      <c r="E32" s="106"/>
      <c r="F32" s="111"/>
      <c r="G32" s="108" t="s">
        <v>37</v>
      </c>
      <c r="H32" s="109"/>
      <c r="I32" s="109"/>
      <c r="J32" s="109"/>
      <c r="K32" s="110"/>
      <c r="L32" s="115" t="s">
        <v>38</v>
      </c>
      <c r="M32" s="116"/>
      <c r="N32" s="116"/>
      <c r="O32" s="117"/>
      <c r="P32" s="108" t="s">
        <v>37</v>
      </c>
      <c r="Q32" s="109"/>
      <c r="R32" s="110"/>
      <c r="S32" s="115" t="s">
        <v>39</v>
      </c>
      <c r="T32" s="117"/>
      <c r="U32" s="108" t="s">
        <v>37</v>
      </c>
      <c r="V32" s="109"/>
      <c r="W32" s="109"/>
      <c r="X32" s="109"/>
      <c r="Y32" s="110"/>
      <c r="Z32" s="115" t="s">
        <v>38</v>
      </c>
      <c r="AA32" s="116"/>
      <c r="AB32" s="117"/>
      <c r="AC32" s="105"/>
      <c r="AD32" s="106"/>
      <c r="AE32" s="106"/>
      <c r="AF32" s="106"/>
      <c r="AG32" s="106"/>
      <c r="AH32" s="106"/>
      <c r="AI32" s="111"/>
      <c r="AJ32" s="59"/>
      <c r="AK32" s="60"/>
      <c r="AL32" s="61"/>
      <c r="AM32" s="115" t="s">
        <v>40</v>
      </c>
      <c r="AN32" s="117"/>
      <c r="AO32" s="124" t="s">
        <v>41</v>
      </c>
      <c r="AP32" s="125"/>
      <c r="AQ32" s="125"/>
      <c r="AR32" s="126"/>
      <c r="AS32" s="124" t="s">
        <v>42</v>
      </c>
      <c r="AT32" s="125"/>
      <c r="AU32" s="126"/>
      <c r="AV32" s="105"/>
      <c r="AW32" s="106"/>
      <c r="AX32" s="106"/>
      <c r="AY32" s="106"/>
      <c r="AZ32" s="106"/>
      <c r="BA32" s="106"/>
      <c r="BB32" s="106"/>
      <c r="BC32" s="107"/>
    </row>
    <row r="33" spans="1:112" ht="6.75" customHeight="1">
      <c r="B33" s="139"/>
      <c r="C33" s="106"/>
      <c r="D33" s="106"/>
      <c r="E33" s="106"/>
      <c r="F33" s="111"/>
      <c r="G33" s="105"/>
      <c r="H33" s="106"/>
      <c r="I33" s="106"/>
      <c r="J33" s="106"/>
      <c r="K33" s="111"/>
      <c r="L33" s="118"/>
      <c r="M33" s="119"/>
      <c r="N33" s="119"/>
      <c r="O33" s="120"/>
      <c r="P33" s="105"/>
      <c r="Q33" s="106"/>
      <c r="R33" s="111"/>
      <c r="S33" s="118"/>
      <c r="T33" s="120"/>
      <c r="U33" s="105"/>
      <c r="V33" s="106"/>
      <c r="W33" s="106"/>
      <c r="X33" s="106"/>
      <c r="Y33" s="111"/>
      <c r="Z33" s="118"/>
      <c r="AA33" s="119"/>
      <c r="AB33" s="120"/>
      <c r="AC33" s="105"/>
      <c r="AD33" s="106"/>
      <c r="AE33" s="106"/>
      <c r="AF33" s="106"/>
      <c r="AG33" s="106"/>
      <c r="AH33" s="106"/>
      <c r="AI33" s="111"/>
      <c r="AJ33" s="59"/>
      <c r="AK33" s="60"/>
      <c r="AL33" s="61"/>
      <c r="AM33" s="118"/>
      <c r="AN33" s="120"/>
      <c r="AO33" s="127"/>
      <c r="AP33" s="128"/>
      <c r="AQ33" s="128"/>
      <c r="AR33" s="129"/>
      <c r="AS33" s="127"/>
      <c r="AT33" s="128"/>
      <c r="AU33" s="129"/>
      <c r="AV33" s="105"/>
      <c r="AW33" s="106"/>
      <c r="AX33" s="106"/>
      <c r="AY33" s="106"/>
      <c r="AZ33" s="106"/>
      <c r="BA33" s="106"/>
      <c r="BB33" s="106"/>
      <c r="BC33" s="107"/>
    </row>
    <row r="34" spans="1:112" ht="10.5" customHeight="1">
      <c r="B34" s="139"/>
      <c r="C34" s="106"/>
      <c r="D34" s="106"/>
      <c r="E34" s="106"/>
      <c r="F34" s="111"/>
      <c r="G34" s="105"/>
      <c r="H34" s="106"/>
      <c r="I34" s="106"/>
      <c r="J34" s="106"/>
      <c r="K34" s="111"/>
      <c r="L34" s="118"/>
      <c r="M34" s="119"/>
      <c r="N34" s="119"/>
      <c r="O34" s="120"/>
      <c r="P34" s="105"/>
      <c r="Q34" s="106"/>
      <c r="R34" s="111"/>
      <c r="S34" s="118"/>
      <c r="T34" s="120"/>
      <c r="U34" s="105"/>
      <c r="V34" s="106"/>
      <c r="W34" s="106"/>
      <c r="X34" s="106"/>
      <c r="Y34" s="111"/>
      <c r="Z34" s="118"/>
      <c r="AA34" s="119"/>
      <c r="AB34" s="120"/>
      <c r="AC34" s="105"/>
      <c r="AD34" s="106"/>
      <c r="AE34" s="106"/>
      <c r="AF34" s="106"/>
      <c r="AG34" s="106"/>
      <c r="AH34" s="106"/>
      <c r="AI34" s="111"/>
      <c r="AJ34" s="59"/>
      <c r="AK34" s="60"/>
      <c r="AL34" s="61"/>
      <c r="AM34" s="118"/>
      <c r="AN34" s="120"/>
      <c r="AO34" s="127"/>
      <c r="AP34" s="128"/>
      <c r="AQ34" s="128"/>
      <c r="AR34" s="129"/>
      <c r="AS34" s="127"/>
      <c r="AT34" s="128"/>
      <c r="AU34" s="129"/>
      <c r="AV34" s="105"/>
      <c r="AW34" s="106"/>
      <c r="AX34" s="106"/>
      <c r="AY34" s="106"/>
      <c r="AZ34" s="106"/>
      <c r="BA34" s="106"/>
      <c r="BB34" s="106"/>
      <c r="BC34" s="107"/>
      <c r="BN34" s="18"/>
    </row>
    <row r="35" spans="1:112" ht="13.95" customHeight="1">
      <c r="B35" s="140"/>
      <c r="C35" s="113"/>
      <c r="D35" s="113"/>
      <c r="E35" s="113"/>
      <c r="F35" s="114"/>
      <c r="G35" s="112"/>
      <c r="H35" s="113"/>
      <c r="I35" s="113"/>
      <c r="J35" s="113"/>
      <c r="K35" s="114"/>
      <c r="L35" s="121"/>
      <c r="M35" s="122"/>
      <c r="N35" s="122"/>
      <c r="O35" s="123"/>
      <c r="P35" s="112"/>
      <c r="Q35" s="113"/>
      <c r="R35" s="114"/>
      <c r="S35" s="121"/>
      <c r="T35" s="123"/>
      <c r="U35" s="112"/>
      <c r="V35" s="113"/>
      <c r="W35" s="113"/>
      <c r="X35" s="113"/>
      <c r="Y35" s="114"/>
      <c r="Z35" s="121"/>
      <c r="AA35" s="122"/>
      <c r="AB35" s="123"/>
      <c r="AC35" s="112"/>
      <c r="AD35" s="113"/>
      <c r="AE35" s="113"/>
      <c r="AF35" s="113"/>
      <c r="AG35" s="113"/>
      <c r="AH35" s="113"/>
      <c r="AI35" s="114"/>
      <c r="AJ35" s="121" t="s">
        <v>43</v>
      </c>
      <c r="AK35" s="122"/>
      <c r="AL35" s="123"/>
      <c r="AM35" s="121"/>
      <c r="AN35" s="123"/>
      <c r="AO35" s="130"/>
      <c r="AP35" s="131"/>
      <c r="AQ35" s="131"/>
      <c r="AR35" s="132"/>
      <c r="AS35" s="130"/>
      <c r="AT35" s="131"/>
      <c r="AU35" s="132"/>
      <c r="AV35" s="112" t="s">
        <v>44</v>
      </c>
      <c r="AW35" s="113"/>
      <c r="AX35" s="113"/>
      <c r="AY35" s="113"/>
      <c r="AZ35" s="113"/>
      <c r="BA35" s="113"/>
      <c r="BB35" s="113"/>
      <c r="BC35" s="137"/>
    </row>
    <row r="36" spans="1:112" ht="15" customHeight="1">
      <c r="B36" s="154" t="s">
        <v>45</v>
      </c>
      <c r="C36" s="155"/>
      <c r="D36" s="155"/>
      <c r="E36" s="155"/>
      <c r="F36" s="155"/>
      <c r="G36" s="141" t="s">
        <v>468</v>
      </c>
      <c r="H36" s="141"/>
      <c r="I36" s="141"/>
      <c r="J36" s="141"/>
      <c r="K36" s="141"/>
      <c r="L36" s="141" t="s">
        <v>467</v>
      </c>
      <c r="M36" s="141"/>
      <c r="N36" s="141"/>
      <c r="O36" s="141"/>
      <c r="P36" s="141"/>
      <c r="Q36" s="141"/>
      <c r="R36" s="141"/>
      <c r="S36" s="141"/>
      <c r="T36" s="141"/>
      <c r="U36" s="99"/>
      <c r="V36" s="99"/>
      <c r="W36" s="99"/>
      <c r="X36" s="99"/>
      <c r="Y36" s="99"/>
      <c r="Z36" s="99"/>
      <c r="AA36" s="99"/>
      <c r="AB36" s="99"/>
      <c r="AC36" s="100" t="s">
        <v>46</v>
      </c>
      <c r="AD36" s="100"/>
      <c r="AE36" s="100"/>
      <c r="AF36" s="100"/>
      <c r="AG36" s="100"/>
      <c r="AH36" s="100"/>
      <c r="AI36" s="100"/>
      <c r="AJ36" s="101" t="s">
        <v>43</v>
      </c>
      <c r="AK36" s="101"/>
      <c r="AL36" s="101"/>
      <c r="AM36" s="101" t="s">
        <v>40</v>
      </c>
      <c r="AN36" s="101"/>
      <c r="AO36" s="141" t="s">
        <v>478</v>
      </c>
      <c r="AP36" s="141"/>
      <c r="AQ36" s="141"/>
      <c r="AR36" s="141"/>
      <c r="AS36" s="142" t="s">
        <v>99</v>
      </c>
      <c r="AT36" s="142"/>
      <c r="AU36" s="142"/>
      <c r="AV36" s="143" t="s">
        <v>44</v>
      </c>
      <c r="AW36" s="143"/>
      <c r="AX36" s="143"/>
      <c r="AY36" s="143"/>
      <c r="AZ36" s="143"/>
      <c r="BA36" s="143"/>
      <c r="BB36" s="143"/>
      <c r="BC36" s="144"/>
    </row>
    <row r="37" spans="1:112" s="2" customFormat="1" ht="13.2">
      <c r="A37"/>
      <c r="B37" s="145" t="s">
        <v>45</v>
      </c>
      <c r="C37" s="146"/>
      <c r="D37" s="146"/>
      <c r="E37" s="146"/>
      <c r="F37" s="146"/>
      <c r="G37" s="147"/>
      <c r="H37" s="147"/>
      <c r="I37" s="147"/>
      <c r="J37" s="147"/>
      <c r="K37" s="147"/>
      <c r="L37" s="147"/>
      <c r="M37" s="147"/>
      <c r="N37" s="147"/>
      <c r="O37" s="147"/>
      <c r="P37" s="147" t="s">
        <v>468</v>
      </c>
      <c r="Q37" s="147"/>
      <c r="R37" s="147"/>
      <c r="S37" s="147" t="s">
        <v>467</v>
      </c>
      <c r="T37" s="147"/>
      <c r="U37" s="148"/>
      <c r="V37" s="148"/>
      <c r="W37" s="148"/>
      <c r="X37" s="148"/>
      <c r="Y37" s="148"/>
      <c r="Z37" s="148"/>
      <c r="AA37" s="148"/>
      <c r="AB37" s="148"/>
      <c r="AC37" s="151" t="s">
        <v>46</v>
      </c>
      <c r="AD37" s="151"/>
      <c r="AE37" s="151"/>
      <c r="AF37" s="151"/>
      <c r="AG37" s="151"/>
      <c r="AH37" s="151"/>
      <c r="AI37" s="151"/>
      <c r="AJ37" s="152" t="s">
        <v>43</v>
      </c>
      <c r="AK37" s="152"/>
      <c r="AL37" s="152"/>
      <c r="AM37" s="152" t="s">
        <v>40</v>
      </c>
      <c r="AN37" s="152"/>
      <c r="AO37" s="147" t="s">
        <v>478</v>
      </c>
      <c r="AP37" s="147"/>
      <c r="AQ37" s="147"/>
      <c r="AR37" s="147"/>
      <c r="AS37" s="153" t="s">
        <v>99</v>
      </c>
      <c r="AT37" s="153"/>
      <c r="AU37" s="153"/>
      <c r="AV37" s="149" t="s">
        <v>44</v>
      </c>
      <c r="AW37" s="149"/>
      <c r="AX37" s="149"/>
      <c r="AY37" s="149"/>
      <c r="AZ37" s="149"/>
      <c r="BA37" s="149"/>
      <c r="BB37" s="149"/>
      <c r="BC37" s="150"/>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row>
    <row r="38" spans="1:112" ht="13.2">
      <c r="B38" s="158" t="s">
        <v>47</v>
      </c>
      <c r="C38" s="159"/>
      <c r="D38" s="159"/>
      <c r="E38" s="159"/>
      <c r="F38" s="159"/>
      <c r="G38" s="160"/>
      <c r="H38" s="160"/>
      <c r="I38" s="160"/>
      <c r="J38" s="160"/>
      <c r="K38" s="160"/>
      <c r="L38" s="160"/>
      <c r="M38" s="160"/>
      <c r="N38" s="160"/>
      <c r="O38" s="160"/>
      <c r="P38" s="160"/>
      <c r="Q38" s="160"/>
      <c r="R38" s="160"/>
      <c r="S38" s="160"/>
      <c r="T38" s="160"/>
      <c r="U38" s="161" t="s">
        <v>468</v>
      </c>
      <c r="V38" s="161"/>
      <c r="W38" s="161"/>
      <c r="X38" s="161"/>
      <c r="Y38" s="161"/>
      <c r="Z38" s="161" t="s">
        <v>467</v>
      </c>
      <c r="AA38" s="161"/>
      <c r="AB38" s="161"/>
      <c r="AC38" s="162" t="s">
        <v>48</v>
      </c>
      <c r="AD38" s="162"/>
      <c r="AE38" s="162"/>
      <c r="AF38" s="162"/>
      <c r="AG38" s="162"/>
      <c r="AH38" s="162"/>
      <c r="AI38" s="162"/>
      <c r="AJ38" s="163" t="s">
        <v>43</v>
      </c>
      <c r="AK38" s="163"/>
      <c r="AL38" s="163"/>
      <c r="AM38" s="163" t="s">
        <v>40</v>
      </c>
      <c r="AN38" s="163"/>
      <c r="AO38" s="161" t="s">
        <v>478</v>
      </c>
      <c r="AP38" s="161"/>
      <c r="AQ38" s="161"/>
      <c r="AR38" s="161"/>
      <c r="AS38" s="164" t="s">
        <v>99</v>
      </c>
      <c r="AT38" s="164"/>
      <c r="AU38" s="164"/>
      <c r="AV38" s="156" t="s">
        <v>44</v>
      </c>
      <c r="AW38" s="156"/>
      <c r="AX38" s="156"/>
      <c r="AY38" s="156"/>
      <c r="AZ38" s="156"/>
      <c r="BA38" s="156"/>
      <c r="BB38" s="156"/>
      <c r="BC38" s="157"/>
    </row>
    <row r="39" spans="1:112" s="2" customFormat="1" ht="13.95" customHeight="1">
      <c r="A39"/>
      <c r="B39" s="145" t="s">
        <v>49</v>
      </c>
      <c r="C39" s="146"/>
      <c r="D39" s="146"/>
      <c r="E39" s="146"/>
      <c r="F39" s="146"/>
      <c r="G39" s="148"/>
      <c r="H39" s="148"/>
      <c r="I39" s="148"/>
      <c r="J39" s="148"/>
      <c r="K39" s="148"/>
      <c r="L39" s="148"/>
      <c r="M39" s="148"/>
      <c r="N39" s="148"/>
      <c r="O39" s="148"/>
      <c r="P39" s="148"/>
      <c r="Q39" s="148"/>
      <c r="R39" s="148"/>
      <c r="S39" s="148"/>
      <c r="T39" s="148"/>
      <c r="U39" s="147" t="s">
        <v>468</v>
      </c>
      <c r="V39" s="147"/>
      <c r="W39" s="147"/>
      <c r="X39" s="147"/>
      <c r="Y39" s="147"/>
      <c r="Z39" s="147" t="s">
        <v>467</v>
      </c>
      <c r="AA39" s="147"/>
      <c r="AB39" s="147"/>
      <c r="AC39" s="151" t="s">
        <v>48</v>
      </c>
      <c r="AD39" s="151"/>
      <c r="AE39" s="151"/>
      <c r="AF39" s="151"/>
      <c r="AG39" s="151"/>
      <c r="AH39" s="151"/>
      <c r="AI39" s="151"/>
      <c r="AJ39" s="152" t="s">
        <v>43</v>
      </c>
      <c r="AK39" s="152"/>
      <c r="AL39" s="152"/>
      <c r="AM39" s="152" t="s">
        <v>40</v>
      </c>
      <c r="AN39" s="152"/>
      <c r="AO39" s="147" t="s">
        <v>478</v>
      </c>
      <c r="AP39" s="147"/>
      <c r="AQ39" s="147"/>
      <c r="AR39" s="147"/>
      <c r="AS39" s="153" t="s">
        <v>99</v>
      </c>
      <c r="AT39" s="153"/>
      <c r="AU39" s="153"/>
      <c r="AV39" s="149" t="s">
        <v>44</v>
      </c>
      <c r="AW39" s="149"/>
      <c r="AX39" s="149"/>
      <c r="AY39" s="149"/>
      <c r="AZ39" s="149"/>
      <c r="BA39" s="149"/>
      <c r="BB39" s="149"/>
      <c r="BC39" s="150"/>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row>
    <row r="40" spans="1:112" ht="16.2" customHeight="1">
      <c r="B40" s="158" t="s">
        <v>50</v>
      </c>
      <c r="C40" s="159"/>
      <c r="D40" s="159"/>
      <c r="E40" s="159"/>
      <c r="F40" s="159"/>
      <c r="G40" s="160"/>
      <c r="H40" s="160"/>
      <c r="I40" s="160"/>
      <c r="J40" s="160"/>
      <c r="K40" s="160"/>
      <c r="L40" s="160"/>
      <c r="M40" s="160"/>
      <c r="N40" s="160"/>
      <c r="O40" s="160"/>
      <c r="P40" s="160"/>
      <c r="Q40" s="160"/>
      <c r="R40" s="160"/>
      <c r="S40" s="160"/>
      <c r="T40" s="160"/>
      <c r="U40" s="161" t="s">
        <v>468</v>
      </c>
      <c r="V40" s="161"/>
      <c r="W40" s="161"/>
      <c r="X40" s="161"/>
      <c r="Y40" s="161"/>
      <c r="Z40" s="161" t="s">
        <v>467</v>
      </c>
      <c r="AA40" s="161"/>
      <c r="AB40" s="161"/>
      <c r="AC40" s="162" t="s">
        <v>48</v>
      </c>
      <c r="AD40" s="162"/>
      <c r="AE40" s="162"/>
      <c r="AF40" s="162"/>
      <c r="AG40" s="162"/>
      <c r="AH40" s="162"/>
      <c r="AI40" s="162"/>
      <c r="AJ40" s="163" t="s">
        <v>43</v>
      </c>
      <c r="AK40" s="163"/>
      <c r="AL40" s="163"/>
      <c r="AM40" s="163" t="s">
        <v>40</v>
      </c>
      <c r="AN40" s="163"/>
      <c r="AO40" s="161" t="s">
        <v>478</v>
      </c>
      <c r="AP40" s="161"/>
      <c r="AQ40" s="161"/>
      <c r="AR40" s="161"/>
      <c r="AS40" s="164" t="s">
        <v>99</v>
      </c>
      <c r="AT40" s="164"/>
      <c r="AU40" s="164"/>
      <c r="AV40" s="156" t="s">
        <v>44</v>
      </c>
      <c r="AW40" s="156"/>
      <c r="AX40" s="156"/>
      <c r="AY40" s="156"/>
      <c r="AZ40" s="156"/>
      <c r="BA40" s="156"/>
      <c r="BB40" s="156"/>
      <c r="BC40" s="157"/>
    </row>
    <row r="41" spans="1:112" s="2" customFormat="1" ht="13.2">
      <c r="A41"/>
      <c r="B41" s="145" t="s">
        <v>51</v>
      </c>
      <c r="C41" s="146"/>
      <c r="D41" s="146"/>
      <c r="E41" s="146"/>
      <c r="F41" s="146"/>
      <c r="G41" s="148"/>
      <c r="H41" s="148"/>
      <c r="I41" s="148"/>
      <c r="J41" s="148"/>
      <c r="K41" s="148"/>
      <c r="L41" s="148"/>
      <c r="M41" s="148"/>
      <c r="N41" s="148"/>
      <c r="O41" s="148"/>
      <c r="P41" s="148"/>
      <c r="Q41" s="148"/>
      <c r="R41" s="148"/>
      <c r="S41" s="148"/>
      <c r="T41" s="148"/>
      <c r="U41" s="147" t="s">
        <v>468</v>
      </c>
      <c r="V41" s="147"/>
      <c r="W41" s="147"/>
      <c r="X41" s="147"/>
      <c r="Y41" s="147"/>
      <c r="Z41" s="147" t="s">
        <v>467</v>
      </c>
      <c r="AA41" s="147"/>
      <c r="AB41" s="147"/>
      <c r="AC41" s="151" t="s">
        <v>48</v>
      </c>
      <c r="AD41" s="151"/>
      <c r="AE41" s="151"/>
      <c r="AF41" s="151"/>
      <c r="AG41" s="151"/>
      <c r="AH41" s="151"/>
      <c r="AI41" s="151"/>
      <c r="AJ41" s="152" t="s">
        <v>43</v>
      </c>
      <c r="AK41" s="152"/>
      <c r="AL41" s="152"/>
      <c r="AM41" s="152" t="s">
        <v>40</v>
      </c>
      <c r="AN41" s="152"/>
      <c r="AO41" s="147" t="s">
        <v>478</v>
      </c>
      <c r="AP41" s="147"/>
      <c r="AQ41" s="147"/>
      <c r="AR41" s="147"/>
      <c r="AS41" s="153" t="s">
        <v>99</v>
      </c>
      <c r="AT41" s="153"/>
      <c r="AU41" s="153"/>
      <c r="AV41" s="149" t="s">
        <v>44</v>
      </c>
      <c r="AW41" s="149"/>
      <c r="AX41" s="149"/>
      <c r="AY41" s="149"/>
      <c r="AZ41" s="149"/>
      <c r="BA41" s="149"/>
      <c r="BB41" s="149"/>
      <c r="BC41" s="150"/>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row>
    <row r="42" spans="1:112" ht="13.2">
      <c r="B42" s="158" t="s">
        <v>52</v>
      </c>
      <c r="C42" s="159"/>
      <c r="D42" s="159"/>
      <c r="E42" s="159"/>
      <c r="F42" s="159"/>
      <c r="G42" s="160"/>
      <c r="H42" s="160"/>
      <c r="I42" s="160"/>
      <c r="J42" s="160"/>
      <c r="K42" s="160"/>
      <c r="L42" s="160"/>
      <c r="M42" s="160"/>
      <c r="N42" s="160"/>
      <c r="O42" s="160"/>
      <c r="P42" s="160"/>
      <c r="Q42" s="160"/>
      <c r="R42" s="160"/>
      <c r="S42" s="160"/>
      <c r="T42" s="160"/>
      <c r="U42" s="161" t="s">
        <v>468</v>
      </c>
      <c r="V42" s="161"/>
      <c r="W42" s="161"/>
      <c r="X42" s="161"/>
      <c r="Y42" s="161"/>
      <c r="Z42" s="161" t="s">
        <v>467</v>
      </c>
      <c r="AA42" s="161"/>
      <c r="AB42" s="161"/>
      <c r="AC42" s="162" t="str">
        <f>IF('Dropdown '!B263= 0,"",'Dropdown '!B263)</f>
        <v/>
      </c>
      <c r="AD42" s="162"/>
      <c r="AE42" s="162"/>
      <c r="AF42" s="162"/>
      <c r="AG42" s="162"/>
      <c r="AH42" s="162"/>
      <c r="AI42" s="162"/>
      <c r="AJ42" s="163" t="s">
        <v>43</v>
      </c>
      <c r="AK42" s="163"/>
      <c r="AL42" s="163"/>
      <c r="AM42" s="163" t="s">
        <v>40</v>
      </c>
      <c r="AN42" s="163"/>
      <c r="AO42" s="161" t="s">
        <v>478</v>
      </c>
      <c r="AP42" s="161"/>
      <c r="AQ42" s="161"/>
      <c r="AR42" s="161"/>
      <c r="AS42" s="164" t="s">
        <v>99</v>
      </c>
      <c r="AT42" s="164"/>
      <c r="AU42" s="164"/>
      <c r="AV42" s="156" t="s">
        <v>44</v>
      </c>
      <c r="AW42" s="156"/>
      <c r="AX42" s="156"/>
      <c r="AY42" s="156"/>
      <c r="AZ42" s="156"/>
      <c r="BA42" s="156"/>
      <c r="BB42" s="156"/>
      <c r="BC42" s="157"/>
    </row>
    <row r="43" spans="1:112" s="2" customFormat="1" ht="13.2">
      <c r="A43"/>
      <c r="B43" s="145" t="s">
        <v>53</v>
      </c>
      <c r="C43" s="146"/>
      <c r="D43" s="146"/>
      <c r="E43" s="146"/>
      <c r="F43" s="146"/>
      <c r="G43" s="148"/>
      <c r="H43" s="148"/>
      <c r="I43" s="148"/>
      <c r="J43" s="148"/>
      <c r="K43" s="148"/>
      <c r="L43" s="148"/>
      <c r="M43" s="148"/>
      <c r="N43" s="148"/>
      <c r="O43" s="148"/>
      <c r="P43" s="148"/>
      <c r="Q43" s="148"/>
      <c r="R43" s="148"/>
      <c r="S43" s="148"/>
      <c r="T43" s="148"/>
      <c r="U43" s="147" t="s">
        <v>468</v>
      </c>
      <c r="V43" s="147"/>
      <c r="W43" s="147"/>
      <c r="X43" s="147"/>
      <c r="Y43" s="147"/>
      <c r="Z43" s="147" t="s">
        <v>467</v>
      </c>
      <c r="AA43" s="147"/>
      <c r="AB43" s="147"/>
      <c r="AC43" s="151" t="str">
        <f>IF(U43&lt;1,TRUNC(Z43),"")</f>
        <v/>
      </c>
      <c r="AD43" s="151"/>
      <c r="AE43" s="151"/>
      <c r="AF43" s="151"/>
      <c r="AG43" s="151"/>
      <c r="AH43" s="151"/>
      <c r="AI43" s="151"/>
      <c r="AJ43" s="152" t="s">
        <v>43</v>
      </c>
      <c r="AK43" s="152"/>
      <c r="AL43" s="152"/>
      <c r="AM43" s="152" t="s">
        <v>40</v>
      </c>
      <c r="AN43" s="152"/>
      <c r="AO43" s="147" t="s">
        <v>478</v>
      </c>
      <c r="AP43" s="147"/>
      <c r="AQ43" s="147"/>
      <c r="AR43" s="147"/>
      <c r="AS43" s="153" t="s">
        <v>99</v>
      </c>
      <c r="AT43" s="153"/>
      <c r="AU43" s="153"/>
      <c r="AV43" s="149" t="s">
        <v>44</v>
      </c>
      <c r="AW43" s="149"/>
      <c r="AX43" s="149"/>
      <c r="AY43" s="149"/>
      <c r="AZ43" s="149"/>
      <c r="BA43" s="149"/>
      <c r="BB43" s="149"/>
      <c r="BC43" s="150"/>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row>
    <row r="44" spans="1:112" ht="13.2">
      <c r="B44" s="158" t="s">
        <v>54</v>
      </c>
      <c r="C44" s="159"/>
      <c r="D44" s="159"/>
      <c r="E44" s="159"/>
      <c r="F44" s="159"/>
      <c r="G44" s="160"/>
      <c r="H44" s="160"/>
      <c r="I44" s="160"/>
      <c r="J44" s="160"/>
      <c r="K44" s="160"/>
      <c r="L44" s="160"/>
      <c r="M44" s="160"/>
      <c r="N44" s="160"/>
      <c r="O44" s="160"/>
      <c r="P44" s="160"/>
      <c r="Q44" s="160"/>
      <c r="R44" s="160"/>
      <c r="S44" s="160"/>
      <c r="T44" s="160"/>
      <c r="U44" s="161" t="s">
        <v>468</v>
      </c>
      <c r="V44" s="161"/>
      <c r="W44" s="161"/>
      <c r="X44" s="161"/>
      <c r="Y44" s="161"/>
      <c r="Z44" s="161" t="s">
        <v>467</v>
      </c>
      <c r="AA44" s="161"/>
      <c r="AB44" s="161"/>
      <c r="AC44" s="162" t="str">
        <f>IF(U44&lt;1,TRUNC(Z44),"")</f>
        <v/>
      </c>
      <c r="AD44" s="162"/>
      <c r="AE44" s="162"/>
      <c r="AF44" s="162"/>
      <c r="AG44" s="162"/>
      <c r="AH44" s="162"/>
      <c r="AI44" s="162"/>
      <c r="AJ44" s="163" t="s">
        <v>43</v>
      </c>
      <c r="AK44" s="163"/>
      <c r="AL44" s="163"/>
      <c r="AM44" s="163" t="s">
        <v>40</v>
      </c>
      <c r="AN44" s="163"/>
      <c r="AO44" s="161" t="s">
        <v>478</v>
      </c>
      <c r="AP44" s="161"/>
      <c r="AQ44" s="161"/>
      <c r="AR44" s="161"/>
      <c r="AS44" s="164" t="s">
        <v>99</v>
      </c>
      <c r="AT44" s="164"/>
      <c r="AU44" s="164"/>
      <c r="AV44" s="156" t="s">
        <v>44</v>
      </c>
      <c r="AW44" s="156"/>
      <c r="AX44" s="156"/>
      <c r="AY44" s="156"/>
      <c r="AZ44" s="156"/>
      <c r="BA44" s="156"/>
      <c r="BB44" s="156"/>
      <c r="BC44" s="157"/>
    </row>
    <row r="45" spans="1:112" s="2" customFormat="1" ht="13.2">
      <c r="A45"/>
      <c r="B45" s="145" t="s">
        <v>55</v>
      </c>
      <c r="C45" s="146"/>
      <c r="D45" s="146"/>
      <c r="E45" s="146"/>
      <c r="F45" s="146"/>
      <c r="G45" s="148"/>
      <c r="H45" s="148"/>
      <c r="I45" s="148"/>
      <c r="J45" s="148"/>
      <c r="K45" s="148"/>
      <c r="L45" s="148"/>
      <c r="M45" s="148"/>
      <c r="N45" s="148"/>
      <c r="O45" s="148"/>
      <c r="P45" s="148"/>
      <c r="Q45" s="148"/>
      <c r="R45" s="148"/>
      <c r="S45" s="148"/>
      <c r="T45" s="148"/>
      <c r="U45" s="147" t="s">
        <v>468</v>
      </c>
      <c r="V45" s="147"/>
      <c r="W45" s="147"/>
      <c r="X45" s="147"/>
      <c r="Y45" s="147"/>
      <c r="Z45" s="147" t="s">
        <v>467</v>
      </c>
      <c r="AA45" s="147"/>
      <c r="AB45" s="147"/>
      <c r="AC45" s="151" t="s">
        <v>46</v>
      </c>
      <c r="AD45" s="151"/>
      <c r="AE45" s="151"/>
      <c r="AF45" s="151"/>
      <c r="AG45" s="151"/>
      <c r="AH45" s="151"/>
      <c r="AI45" s="151"/>
      <c r="AJ45" s="152" t="s">
        <v>43</v>
      </c>
      <c r="AK45" s="152"/>
      <c r="AL45" s="152"/>
      <c r="AM45" s="152" t="s">
        <v>40</v>
      </c>
      <c r="AN45" s="152"/>
      <c r="AO45" s="147" t="s">
        <v>478</v>
      </c>
      <c r="AP45" s="147"/>
      <c r="AQ45" s="147"/>
      <c r="AR45" s="147"/>
      <c r="AS45" s="153" t="s">
        <v>99</v>
      </c>
      <c r="AT45" s="153"/>
      <c r="AU45" s="153"/>
      <c r="AV45" s="149" t="s">
        <v>44</v>
      </c>
      <c r="AW45" s="149"/>
      <c r="AX45" s="149"/>
      <c r="AY45" s="149"/>
      <c r="AZ45" s="149"/>
      <c r="BA45" s="149"/>
      <c r="BB45" s="149"/>
      <c r="BC45" s="150"/>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row>
    <row r="46" spans="1:112" ht="13.2">
      <c r="B46" s="158" t="s">
        <v>56</v>
      </c>
      <c r="C46" s="159"/>
      <c r="D46" s="159"/>
      <c r="E46" s="159"/>
      <c r="F46" s="159"/>
      <c r="G46" s="160"/>
      <c r="H46" s="160"/>
      <c r="I46" s="160"/>
      <c r="J46" s="160"/>
      <c r="K46" s="160"/>
      <c r="L46" s="160"/>
      <c r="M46" s="160"/>
      <c r="N46" s="160"/>
      <c r="O46" s="160"/>
      <c r="P46" s="160"/>
      <c r="Q46" s="160"/>
      <c r="R46" s="160"/>
      <c r="S46" s="160"/>
      <c r="T46" s="160"/>
      <c r="U46" s="161" t="s">
        <v>468</v>
      </c>
      <c r="V46" s="161"/>
      <c r="W46" s="161"/>
      <c r="X46" s="161"/>
      <c r="Y46" s="161"/>
      <c r="Z46" s="161" t="s">
        <v>467</v>
      </c>
      <c r="AA46" s="161"/>
      <c r="AB46" s="161"/>
      <c r="AC46" s="162" t="s">
        <v>46</v>
      </c>
      <c r="AD46" s="162"/>
      <c r="AE46" s="162"/>
      <c r="AF46" s="162"/>
      <c r="AG46" s="162"/>
      <c r="AH46" s="162"/>
      <c r="AI46" s="162"/>
      <c r="AJ46" s="163" t="s">
        <v>43</v>
      </c>
      <c r="AK46" s="163"/>
      <c r="AL46" s="163"/>
      <c r="AM46" s="163" t="s">
        <v>40</v>
      </c>
      <c r="AN46" s="163"/>
      <c r="AO46" s="161" t="s">
        <v>478</v>
      </c>
      <c r="AP46" s="161"/>
      <c r="AQ46" s="161"/>
      <c r="AR46" s="161"/>
      <c r="AS46" s="164" t="s">
        <v>99</v>
      </c>
      <c r="AT46" s="164"/>
      <c r="AU46" s="164"/>
      <c r="AV46" s="156" t="s">
        <v>44</v>
      </c>
      <c r="AW46" s="156"/>
      <c r="AX46" s="156"/>
      <c r="AY46" s="156"/>
      <c r="AZ46" s="156"/>
      <c r="BA46" s="156"/>
      <c r="BB46" s="156"/>
      <c r="BC46" s="157"/>
    </row>
    <row r="47" spans="1:112" s="2" customFormat="1" ht="13.95" customHeight="1" thickBot="1">
      <c r="A47"/>
      <c r="B47" s="165" t="s">
        <v>57</v>
      </c>
      <c r="C47" s="166"/>
      <c r="D47" s="166"/>
      <c r="E47" s="166"/>
      <c r="F47" s="166"/>
      <c r="G47" s="167"/>
      <c r="H47" s="167"/>
      <c r="I47" s="167"/>
      <c r="J47" s="167"/>
      <c r="K47" s="167"/>
      <c r="L47" s="167"/>
      <c r="M47" s="167"/>
      <c r="N47" s="167"/>
      <c r="O47" s="167"/>
      <c r="P47" s="168" t="s">
        <v>468</v>
      </c>
      <c r="Q47" s="168"/>
      <c r="R47" s="168"/>
      <c r="S47" s="168" t="s">
        <v>467</v>
      </c>
      <c r="T47" s="168"/>
      <c r="U47" s="167"/>
      <c r="V47" s="167"/>
      <c r="W47" s="167"/>
      <c r="X47" s="167"/>
      <c r="Y47" s="167"/>
      <c r="Z47" s="167"/>
      <c r="AA47" s="167"/>
      <c r="AB47" s="167"/>
      <c r="AC47" s="187" t="s">
        <v>46</v>
      </c>
      <c r="AD47" s="187"/>
      <c r="AE47" s="187"/>
      <c r="AF47" s="187"/>
      <c r="AG47" s="187"/>
      <c r="AH47" s="187"/>
      <c r="AI47" s="187"/>
      <c r="AJ47" s="188" t="s">
        <v>43</v>
      </c>
      <c r="AK47" s="188"/>
      <c r="AL47" s="188"/>
      <c r="AM47" s="188" t="s">
        <v>40</v>
      </c>
      <c r="AN47" s="188"/>
      <c r="AO47" s="168" t="s">
        <v>478</v>
      </c>
      <c r="AP47" s="168"/>
      <c r="AQ47" s="168"/>
      <c r="AR47" s="168"/>
      <c r="AS47" s="189" t="s">
        <v>99</v>
      </c>
      <c r="AT47" s="189"/>
      <c r="AU47" s="189"/>
      <c r="AV47" s="179" t="s">
        <v>44</v>
      </c>
      <c r="AW47" s="179"/>
      <c r="AX47" s="179"/>
      <c r="AY47" s="179"/>
      <c r="AZ47" s="179"/>
      <c r="BA47" s="179"/>
      <c r="BB47" s="179"/>
      <c r="BC47" s="180"/>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row>
    <row r="48" spans="1:112" ht="40.950000000000003" customHeight="1">
      <c r="Y48" s="33"/>
      <c r="Z48" s="33"/>
      <c r="AA48" s="33"/>
      <c r="AB48" s="33"/>
      <c r="AC48" s="181" t="s">
        <v>58</v>
      </c>
      <c r="AD48" s="181"/>
      <c r="AE48" s="181"/>
      <c r="AF48" s="181"/>
      <c r="AG48" s="181"/>
      <c r="AH48" s="181"/>
      <c r="AI48" s="181"/>
      <c r="AJ48" s="181"/>
      <c r="AK48" s="181"/>
      <c r="AL48" s="181"/>
      <c r="AM48" s="181"/>
      <c r="AN48" s="181"/>
    </row>
    <row r="49" spans="2:65" ht="9" customHeight="1">
      <c r="D49" s="34"/>
      <c r="E49" s="34"/>
      <c r="F49" s="34"/>
      <c r="G49" s="34"/>
      <c r="H49" s="34"/>
      <c r="I49" s="34"/>
      <c r="J49" s="34"/>
      <c r="K49" s="34"/>
      <c r="L49" s="34"/>
      <c r="M49" s="34"/>
      <c r="N49" s="34"/>
      <c r="Y49" s="33"/>
      <c r="Z49" s="33"/>
      <c r="AA49" s="33"/>
      <c r="AB49" s="33"/>
      <c r="AC49" s="181"/>
      <c r="AD49" s="181"/>
      <c r="AE49" s="181"/>
      <c r="AF49" s="181"/>
      <c r="AG49" s="181"/>
      <c r="AH49" s="181"/>
      <c r="AI49" s="181"/>
      <c r="AJ49" s="181"/>
      <c r="AK49" s="181"/>
      <c r="AL49" s="181"/>
      <c r="AM49" s="181"/>
      <c r="AN49" s="181"/>
    </row>
    <row r="50" spans="2:65" ht="8.4" customHeight="1">
      <c r="C50" s="182"/>
      <c r="D50" s="182"/>
      <c r="E50" s="182"/>
      <c r="F50" s="182"/>
      <c r="G50" s="182"/>
      <c r="H50" s="182"/>
      <c r="I50" s="182"/>
      <c r="J50" s="182"/>
      <c r="K50" s="182"/>
      <c r="L50" s="182"/>
      <c r="M50" s="182"/>
      <c r="N50" s="182"/>
      <c r="Y50" s="33"/>
      <c r="Z50" s="33"/>
      <c r="AA50" s="33"/>
      <c r="AB50" s="33"/>
      <c r="AC50" s="33"/>
      <c r="AD50" s="33"/>
      <c r="AE50" s="33"/>
      <c r="AF50" s="33"/>
      <c r="AG50" s="33"/>
      <c r="AH50" s="33"/>
      <c r="AI50" s="33"/>
      <c r="AJ50" s="33"/>
      <c r="AK50" s="33"/>
      <c r="AL50" s="33"/>
      <c r="AM50" s="33"/>
      <c r="AU50" s="34"/>
      <c r="AV50" s="182"/>
      <c r="AW50" s="182"/>
      <c r="AX50" s="182"/>
      <c r="AY50" s="182"/>
      <c r="AZ50" s="182"/>
      <c r="BA50" s="182"/>
      <c r="BB50" s="34"/>
      <c r="BC50" s="34"/>
    </row>
    <row r="51" spans="2:65" ht="16.2" customHeight="1">
      <c r="C51" s="182"/>
      <c r="D51" s="182"/>
      <c r="E51" s="182"/>
      <c r="F51" s="182"/>
      <c r="G51" s="182"/>
      <c r="H51" s="182"/>
      <c r="I51" s="182"/>
      <c r="J51" s="182"/>
      <c r="K51" s="182"/>
      <c r="L51" s="182"/>
      <c r="M51" s="182"/>
      <c r="N51" s="182"/>
      <c r="O51" s="183" t="s">
        <v>59</v>
      </c>
      <c r="P51" s="183"/>
      <c r="Q51" s="183"/>
      <c r="R51" s="183"/>
      <c r="S51" s="183"/>
      <c r="T51" s="183"/>
      <c r="U51" s="183"/>
      <c r="V51" s="183"/>
      <c r="W51" s="183"/>
      <c r="X51" s="183"/>
      <c r="Y51" s="183"/>
      <c r="Z51" s="183"/>
      <c r="AA51" s="183"/>
      <c r="AB51" s="184"/>
      <c r="AC51" s="1" t="s">
        <v>88</v>
      </c>
      <c r="AD51" s="185" t="s">
        <v>60</v>
      </c>
      <c r="AE51" s="186"/>
      <c r="AF51" s="186"/>
      <c r="AG51" s="186"/>
      <c r="AH51" s="186"/>
      <c r="AJ51" s="1" t="s">
        <v>88</v>
      </c>
      <c r="AL51" s="170" t="s">
        <v>61</v>
      </c>
      <c r="AM51" s="170"/>
      <c r="AN51" s="170"/>
      <c r="AO51" s="170"/>
      <c r="AP51" s="170"/>
      <c r="AQ51" s="170"/>
      <c r="AR51" s="170"/>
      <c r="AS51" s="170"/>
      <c r="AT51" s="34"/>
      <c r="AU51" s="34"/>
      <c r="AV51" s="182"/>
      <c r="AW51" s="182"/>
      <c r="AX51" s="182"/>
      <c r="AY51" s="182"/>
      <c r="AZ51" s="182"/>
      <c r="BA51" s="182"/>
      <c r="BB51" s="34"/>
      <c r="BC51" s="34"/>
    </row>
    <row r="52" spans="2:65" ht="12.75" hidden="1" customHeight="1">
      <c r="C52" s="182"/>
      <c r="D52" s="182"/>
      <c r="E52" s="182"/>
      <c r="F52" s="182"/>
      <c r="G52" s="182"/>
      <c r="H52" s="182"/>
      <c r="I52" s="182"/>
      <c r="J52" s="182"/>
      <c r="K52" s="182"/>
      <c r="L52" s="182"/>
      <c r="M52" s="182"/>
      <c r="N52" s="182"/>
      <c r="AT52" s="34"/>
      <c r="AU52" s="34"/>
      <c r="AV52" s="34"/>
      <c r="AW52" s="34"/>
      <c r="AX52" s="34"/>
      <c r="AY52" s="34"/>
      <c r="AZ52" s="34"/>
      <c r="BA52" s="34"/>
    </row>
    <row r="53" spans="2:65" ht="15" customHeight="1" thickBot="1">
      <c r="AC53" s="1" t="s">
        <v>88</v>
      </c>
      <c r="AD53" s="169" t="s">
        <v>62</v>
      </c>
      <c r="AE53" s="170"/>
      <c r="AF53" s="170"/>
      <c r="AG53" s="170"/>
      <c r="AH53" s="170"/>
      <c r="AJ53" s="1" t="s">
        <v>88</v>
      </c>
      <c r="AK53" s="169" t="s">
        <v>63</v>
      </c>
      <c r="AL53" s="170"/>
      <c r="AM53" s="170"/>
      <c r="AN53" s="170"/>
      <c r="AO53" s="170"/>
      <c r="AP53" s="170"/>
      <c r="AQ53" s="170"/>
      <c r="AR53" s="170"/>
      <c r="AS53" s="170"/>
      <c r="BM53" s="18"/>
    </row>
    <row r="54" spans="2:65" ht="16.95" customHeight="1">
      <c r="D54" s="171"/>
      <c r="E54" s="172"/>
      <c r="F54" s="172"/>
      <c r="G54" s="172"/>
      <c r="H54" s="172"/>
      <c r="I54" s="172"/>
      <c r="J54" s="173"/>
      <c r="K54" s="78"/>
      <c r="Q54" s="177" t="s">
        <v>64</v>
      </c>
      <c r="R54" s="177"/>
      <c r="S54" s="177"/>
      <c r="T54" s="177"/>
      <c r="U54" s="177"/>
      <c r="V54" s="177"/>
      <c r="W54" s="177"/>
      <c r="X54" s="177"/>
      <c r="Y54" s="177"/>
      <c r="Z54" s="177"/>
      <c r="AA54" s="177"/>
      <c r="AB54" s="177"/>
      <c r="AC54" s="178" t="s">
        <v>510</v>
      </c>
      <c r="AD54" s="178"/>
      <c r="AE54" s="178"/>
      <c r="AF54" s="178"/>
      <c r="AG54" s="178"/>
      <c r="AH54" s="178"/>
      <c r="AI54" s="178"/>
      <c r="AJ54" s="178"/>
      <c r="AK54" s="178"/>
      <c r="AL54" s="178"/>
      <c r="AM54" s="178"/>
      <c r="AN54" s="178"/>
      <c r="AO54" s="178"/>
      <c r="AP54" s="178"/>
      <c r="AQ54" s="178"/>
      <c r="AR54" s="178"/>
      <c r="AS54" s="178"/>
    </row>
    <row r="55" spans="2:65" ht="14.4" customHeight="1">
      <c r="D55" s="174"/>
      <c r="E55" s="175"/>
      <c r="F55" s="175"/>
      <c r="G55" s="175"/>
      <c r="H55" s="175"/>
      <c r="I55" s="175"/>
      <c r="J55" s="176"/>
      <c r="K55" s="78"/>
      <c r="Q55" s="177" t="s">
        <v>65</v>
      </c>
      <c r="R55" s="177"/>
      <c r="S55" s="177"/>
      <c r="T55" s="177"/>
      <c r="U55" s="177"/>
      <c r="V55" s="177"/>
      <c r="W55" s="177"/>
      <c r="X55" s="177"/>
      <c r="Y55" s="177"/>
      <c r="Z55" s="177"/>
      <c r="AA55" s="177"/>
      <c r="AB55" s="177"/>
      <c r="AC55" s="86" t="s">
        <v>488</v>
      </c>
      <c r="AD55" s="86"/>
      <c r="AE55" s="86"/>
      <c r="AF55" s="86"/>
      <c r="AG55" s="86"/>
      <c r="AH55" s="86"/>
      <c r="AI55" s="86"/>
      <c r="AJ55" s="86"/>
      <c r="AK55" s="86"/>
      <c r="AL55" s="86"/>
      <c r="AM55" s="86"/>
      <c r="AN55" s="86"/>
      <c r="AO55" s="86"/>
      <c r="AP55" s="86"/>
      <c r="AQ55" s="86"/>
      <c r="AR55" s="86"/>
      <c r="AS55" s="86"/>
      <c r="AU55" s="35"/>
    </row>
    <row r="56" spans="2:65" ht="15" customHeight="1">
      <c r="D56" s="64"/>
      <c r="G56" s="190" t="str">
        <f>IF(AC42&lt;&gt;"",AC42&amp;"T","t")</f>
        <v>t</v>
      </c>
      <c r="H56" s="190"/>
      <c r="I56" s="190"/>
      <c r="J56" s="191"/>
      <c r="K56" s="49"/>
      <c r="N56" s="62"/>
      <c r="Q56" s="177" t="s">
        <v>66</v>
      </c>
      <c r="R56" s="177"/>
      <c r="S56" s="177"/>
      <c r="T56" s="177"/>
      <c r="U56" s="177"/>
      <c r="V56" s="177"/>
      <c r="W56" s="177"/>
      <c r="X56" s="177"/>
      <c r="Y56" s="177"/>
      <c r="Z56" s="177"/>
      <c r="AA56" s="177"/>
      <c r="AB56" s="177"/>
      <c r="AC56" s="178" t="s">
        <v>509</v>
      </c>
      <c r="AD56" s="178"/>
      <c r="AE56" s="178"/>
      <c r="AF56" s="178"/>
      <c r="AG56" s="178"/>
      <c r="AH56" s="178"/>
      <c r="AI56" s="178"/>
      <c r="AJ56" s="178"/>
      <c r="AK56" s="178"/>
      <c r="AL56" s="178"/>
      <c r="AM56" s="178"/>
      <c r="AN56" s="178"/>
      <c r="AO56" s="178"/>
      <c r="AP56" s="178"/>
      <c r="AQ56" s="178"/>
      <c r="AR56" s="178"/>
      <c r="AS56" s="178"/>
      <c r="AU56" s="35"/>
    </row>
    <row r="57" spans="2:65" ht="1.95" customHeight="1">
      <c r="D57" s="64"/>
      <c r="G57" s="75" t="s">
        <v>67</v>
      </c>
      <c r="H57" s="75"/>
      <c r="I57" s="75"/>
      <c r="J57" s="65"/>
      <c r="K57" s="50"/>
      <c r="N57" s="62"/>
      <c r="Q57" s="72"/>
      <c r="R57" s="72"/>
      <c r="S57" s="72"/>
      <c r="T57" s="72"/>
      <c r="U57" s="72"/>
      <c r="V57" s="72"/>
      <c r="W57" s="72"/>
      <c r="X57" s="72"/>
      <c r="Y57" s="72"/>
      <c r="Z57" s="72"/>
      <c r="AA57" s="72"/>
      <c r="AB57" s="72"/>
      <c r="AC57" s="63"/>
      <c r="AD57" s="63"/>
      <c r="AE57" s="63"/>
      <c r="AF57" s="63"/>
      <c r="AG57" s="63"/>
      <c r="AH57" s="63"/>
      <c r="AI57" s="63"/>
      <c r="AJ57" s="63"/>
      <c r="AK57" s="63"/>
      <c r="AL57" s="63"/>
      <c r="AM57" s="63"/>
      <c r="AN57" s="63"/>
      <c r="AO57" s="63"/>
      <c r="AP57" s="63"/>
      <c r="AQ57" s="63"/>
      <c r="AR57" s="63"/>
      <c r="AS57" s="63"/>
      <c r="AU57" s="35"/>
    </row>
    <row r="58" spans="2:65" ht="18.600000000000001" customHeight="1">
      <c r="D58" s="64"/>
      <c r="G58" s="190" t="str">
        <f>IF(AC43&lt;&gt;"",AC43&amp;"T","t")</f>
        <v>t</v>
      </c>
      <c r="H58" s="190"/>
      <c r="I58" s="190"/>
      <c r="J58" s="191"/>
      <c r="K58" s="51"/>
      <c r="M58" s="197" t="s">
        <v>68</v>
      </c>
      <c r="N58" s="197"/>
      <c r="O58" s="197"/>
      <c r="P58" s="197"/>
      <c r="Q58" s="197"/>
      <c r="R58" s="197"/>
      <c r="S58" s="197"/>
      <c r="T58" s="197"/>
      <c r="U58" s="197"/>
      <c r="V58" s="197"/>
      <c r="W58" s="197"/>
      <c r="X58" s="197"/>
      <c r="Y58" s="197"/>
      <c r="Z58" s="197"/>
      <c r="AA58" s="197"/>
      <c r="AB58" s="197"/>
      <c r="AC58" s="197"/>
      <c r="AD58" s="197"/>
      <c r="AE58" s="197"/>
      <c r="AF58" s="197"/>
      <c r="AG58" s="197"/>
      <c r="AH58" s="197"/>
      <c r="AI58" s="197"/>
      <c r="AJ58" s="197"/>
      <c r="AK58" s="197"/>
      <c r="AL58" s="197"/>
      <c r="AM58" s="197"/>
      <c r="AN58" s="197"/>
      <c r="AO58" s="197"/>
      <c r="AP58" s="197"/>
      <c r="AQ58" s="197"/>
      <c r="AR58" s="197"/>
      <c r="AS58" s="197"/>
      <c r="AT58" s="197"/>
      <c r="AU58" s="197"/>
      <c r="AV58" s="78"/>
    </row>
    <row r="59" spans="2:65" ht="0.6" hidden="1" customHeight="1">
      <c r="D59" s="64"/>
      <c r="G59" s="190" t="e">
        <f>IF(AC45="","t",MIN('Dropdown '!B157:B162)&amp;"T")</f>
        <v>#REF!</v>
      </c>
      <c r="H59" s="190"/>
      <c r="I59" s="190"/>
      <c r="J59" s="191"/>
      <c r="K59" s="51"/>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78"/>
    </row>
    <row r="60" spans="2:65" ht="15" customHeight="1">
      <c r="D60" s="64"/>
      <c r="G60" s="190" t="str">
        <f>IF(AC44&lt;&gt;"",AC44&amp;"T","t")</f>
        <v>t</v>
      </c>
      <c r="H60" s="190"/>
      <c r="I60" s="190"/>
      <c r="J60" s="191"/>
      <c r="K60" s="51"/>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70"/>
      <c r="AV60" s="70"/>
      <c r="AW60" s="70"/>
      <c r="AX60" s="70"/>
      <c r="AY60" s="70"/>
      <c r="AZ60" s="70"/>
      <c r="BA60" s="70"/>
      <c r="BB60" s="70"/>
    </row>
    <row r="61" spans="2:65" ht="3" customHeight="1">
      <c r="D61" s="64"/>
      <c r="G61" s="190" t="e">
        <f>IF(AC47="","t",MIN('Dropdown '!B159:B164)&amp;"T")</f>
        <v>#REF!</v>
      </c>
      <c r="H61" s="190"/>
      <c r="I61" s="190"/>
      <c r="J61" s="191"/>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81"/>
      <c r="AV61" s="81"/>
      <c r="AW61" s="81"/>
      <c r="AX61" s="81"/>
      <c r="AY61" s="81"/>
      <c r="AZ61" s="81">
        <v>45912</v>
      </c>
      <c r="BA61" s="81"/>
      <c r="BB61" s="81"/>
    </row>
    <row r="62" spans="2:65" ht="10.199999999999999" customHeight="1" thickBot="1">
      <c r="D62" s="66"/>
      <c r="E62" s="37"/>
      <c r="F62" s="37"/>
      <c r="G62" s="37"/>
      <c r="H62" s="37"/>
      <c r="I62" s="37"/>
      <c r="J62" s="67"/>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81"/>
      <c r="AV62" s="192"/>
      <c r="AW62" s="192"/>
      <c r="AX62" s="192"/>
      <c r="AY62" s="192"/>
      <c r="AZ62" s="192"/>
      <c r="BA62" s="192"/>
      <c r="BB62" s="192"/>
      <c r="BC62" s="192"/>
      <c r="BD62" s="192"/>
    </row>
    <row r="63" spans="2:65" ht="9" customHeight="1">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36"/>
      <c r="AS63" s="36"/>
      <c r="AT63" s="36"/>
      <c r="AU63" s="81"/>
      <c r="AV63" s="81"/>
      <c r="AW63" s="81"/>
      <c r="AX63" s="81"/>
      <c r="AY63" s="81"/>
      <c r="AZ63" s="81"/>
      <c r="BA63" s="81"/>
      <c r="BB63" s="81"/>
    </row>
    <row r="64" spans="2:65" ht="19.95" customHeight="1">
      <c r="B64" s="193" t="s">
        <v>69</v>
      </c>
      <c r="C64" s="193"/>
      <c r="D64" s="193"/>
      <c r="E64" s="193"/>
      <c r="F64" s="193"/>
      <c r="G64" s="193"/>
      <c r="H64" s="193"/>
      <c r="I64" s="193"/>
      <c r="J64" s="193"/>
      <c r="K64" s="193"/>
      <c r="L64" s="193"/>
      <c r="M64" s="7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BG64" s="18"/>
    </row>
    <row r="65" spans="2:59" ht="3" customHeight="1" thickBot="1">
      <c r="B65" s="194"/>
      <c r="C65" s="194"/>
      <c r="D65" s="194"/>
      <c r="E65" s="194"/>
      <c r="F65" s="194"/>
      <c r="G65" s="194"/>
      <c r="H65" s="194"/>
      <c r="I65" s="194"/>
      <c r="J65" s="194"/>
      <c r="K65" s="194"/>
      <c r="L65" s="194"/>
      <c r="M65" s="76"/>
      <c r="N65" s="36"/>
      <c r="O65" s="36"/>
      <c r="P65" s="36"/>
      <c r="Q65" s="36"/>
      <c r="R65" s="36"/>
      <c r="S65" s="36"/>
      <c r="T65" s="36"/>
      <c r="U65" s="36"/>
      <c r="V65" s="36"/>
      <c r="W65" s="36"/>
      <c r="X65" s="36"/>
      <c r="Y65" s="36"/>
      <c r="Z65" s="36"/>
      <c r="AA65" s="36"/>
      <c r="AB65" s="36"/>
      <c r="AC65" s="36"/>
      <c r="AD65" s="36"/>
      <c r="AE65" s="36"/>
      <c r="AF65" s="36"/>
      <c r="AG65" s="36"/>
      <c r="AH65" s="36"/>
      <c r="AI65" s="36"/>
      <c r="AJ65" s="36"/>
      <c r="AK65" s="36"/>
      <c r="AL65" s="36"/>
      <c r="AM65" s="36"/>
      <c r="AN65" s="36"/>
      <c r="AO65" s="36"/>
      <c r="AP65" s="36"/>
      <c r="AQ65" s="36"/>
      <c r="AR65" s="36"/>
      <c r="AS65" s="36"/>
      <c r="AT65" s="36"/>
      <c r="AU65" s="35"/>
    </row>
    <row r="66" spans="2:59" ht="0.6" hidden="1" customHeight="1">
      <c r="B66" s="38"/>
      <c r="C66" s="38"/>
      <c r="D66" s="38"/>
      <c r="E66" s="38"/>
      <c r="F66" s="38"/>
      <c r="G66" s="38"/>
      <c r="H66" s="38"/>
      <c r="I66" s="38"/>
      <c r="J66" s="38"/>
      <c r="K66" s="38"/>
      <c r="L66" s="38"/>
      <c r="M66" s="38"/>
      <c r="N66" s="36"/>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5"/>
    </row>
    <row r="67" spans="2:59" ht="3.6" customHeight="1">
      <c r="C67" s="39"/>
      <c r="D67" s="39"/>
      <c r="E67" s="39"/>
      <c r="F67" s="39"/>
      <c r="G67" s="39"/>
      <c r="H67" s="39"/>
      <c r="I67" s="39"/>
      <c r="J67" s="39"/>
      <c r="K67" s="39"/>
      <c r="L67" s="39"/>
      <c r="M67" s="39"/>
      <c r="N67" s="36"/>
      <c r="O67" s="36"/>
      <c r="P67" s="36"/>
      <c r="Q67" s="36"/>
      <c r="R67" s="36"/>
      <c r="S67" s="36"/>
      <c r="T67" s="36"/>
      <c r="U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5"/>
    </row>
    <row r="68" spans="2:59" ht="12.6" customHeight="1">
      <c r="C68" s="195" t="s">
        <v>70</v>
      </c>
      <c r="D68" s="195"/>
      <c r="E68" s="195"/>
      <c r="F68" s="195"/>
      <c r="G68" s="196"/>
      <c r="H68" s="196"/>
      <c r="I68" s="196"/>
      <c r="J68" s="196"/>
      <c r="K68" s="196"/>
      <c r="L68" s="196"/>
      <c r="M68" s="77"/>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BG68" s="18"/>
    </row>
    <row r="69" spans="2:59" ht="4.95" customHeight="1">
      <c r="C69" s="73"/>
      <c r="D69" s="73"/>
      <c r="E69" s="73"/>
      <c r="F69" s="73"/>
      <c r="G69" s="40"/>
      <c r="H69" s="40"/>
      <c r="I69" s="40"/>
      <c r="J69" s="40"/>
      <c r="K69" s="40"/>
      <c r="L69" s="40"/>
      <c r="M69" s="40"/>
      <c r="N69" s="36"/>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row>
    <row r="70" spans="2:59" ht="13.95" customHeight="1">
      <c r="C70" s="195" t="s">
        <v>71</v>
      </c>
      <c r="D70" s="195"/>
      <c r="E70" s="195"/>
      <c r="F70" s="195"/>
      <c r="G70" s="202"/>
      <c r="H70" s="202"/>
      <c r="I70" s="202"/>
      <c r="J70" s="202"/>
      <c r="K70" s="202"/>
      <c r="L70" s="202"/>
      <c r="M70" s="74"/>
      <c r="N70" s="36"/>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row>
    <row r="71" spans="2:59" ht="4.95" customHeight="1">
      <c r="C71" s="73"/>
      <c r="D71" s="73"/>
      <c r="E71" s="73"/>
      <c r="F71" s="73"/>
      <c r="G71" s="40"/>
      <c r="H71" s="40"/>
      <c r="I71" s="40"/>
      <c r="J71" s="40"/>
      <c r="K71" s="40"/>
      <c r="L71" s="40"/>
      <c r="M71" s="40"/>
      <c r="N71" s="36"/>
      <c r="O71" s="36"/>
      <c r="P71" s="36"/>
      <c r="Q71" s="36"/>
      <c r="R71" s="36"/>
      <c r="S71" s="36"/>
      <c r="T71" s="36"/>
      <c r="U71" s="36"/>
      <c r="V71" s="36"/>
      <c r="W71" s="36"/>
      <c r="X71" s="36"/>
      <c r="Y71" s="36"/>
      <c r="Z71" s="36"/>
      <c r="AA71" s="36"/>
      <c r="AB71" s="36"/>
      <c r="AC71" s="36"/>
      <c r="AD71" s="36"/>
      <c r="AE71" s="36"/>
      <c r="AF71" s="36"/>
      <c r="AG71" s="36"/>
      <c r="AH71" s="36"/>
      <c r="AI71" s="36"/>
      <c r="AJ71" s="36"/>
      <c r="AK71" s="36"/>
      <c r="AL71" s="36"/>
      <c r="AM71" s="36"/>
      <c r="AN71" s="36"/>
      <c r="AO71" s="36"/>
      <c r="AP71" s="36"/>
      <c r="AQ71" s="36"/>
      <c r="AR71" s="36"/>
      <c r="AS71" s="36"/>
      <c r="AT71" s="36"/>
    </row>
    <row r="72" spans="2:59" ht="12.6" customHeight="1">
      <c r="C72" s="195" t="s">
        <v>72</v>
      </c>
      <c r="D72" s="195"/>
      <c r="E72" s="195"/>
      <c r="F72" s="195"/>
      <c r="G72" s="202"/>
      <c r="H72" s="202"/>
      <c r="I72" s="202"/>
      <c r="J72" s="202"/>
      <c r="K72" s="202"/>
      <c r="L72" s="202"/>
      <c r="M72" s="74"/>
      <c r="N72" s="36"/>
      <c r="O72" s="36"/>
      <c r="P72" s="36"/>
      <c r="Q72" s="36"/>
      <c r="R72" s="36"/>
      <c r="S72" s="36"/>
      <c r="T72" s="36"/>
      <c r="U72" s="36"/>
      <c r="V72" s="36"/>
      <c r="W72" s="36"/>
      <c r="X72" s="36"/>
      <c r="Y72" s="36"/>
      <c r="Z72" s="36"/>
      <c r="AA72" s="36"/>
      <c r="AB72" s="36"/>
      <c r="AC72" s="36"/>
      <c r="AD72" s="36"/>
      <c r="AE72" s="36"/>
      <c r="AF72" s="36"/>
      <c r="AG72" s="36"/>
      <c r="AH72" s="36"/>
      <c r="AI72" s="36"/>
      <c r="AJ72" s="36"/>
      <c r="AK72" s="36"/>
      <c r="AL72" s="36"/>
      <c r="AM72" s="36"/>
      <c r="AN72" s="36"/>
      <c r="AO72" s="36"/>
      <c r="AP72" s="36"/>
      <c r="AQ72" s="36"/>
      <c r="AR72" s="36"/>
      <c r="AS72" s="36"/>
      <c r="AT72" s="36"/>
      <c r="AU72" s="203"/>
      <c r="AV72" s="203"/>
      <c r="AW72" s="203"/>
      <c r="AX72" s="203"/>
      <c r="AY72" s="203"/>
      <c r="AZ72" s="203"/>
      <c r="BA72" s="203"/>
    </row>
    <row r="73" spans="2:59" ht="1.95" customHeight="1"/>
    <row r="74" spans="2:59" ht="3.6" customHeight="1"/>
    <row r="75" spans="2:59" ht="14.4" customHeight="1">
      <c r="C75" s="41"/>
      <c r="G75" s="204" t="s">
        <v>73</v>
      </c>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c r="AR75" s="204"/>
      <c r="AS75" s="204"/>
      <c r="AT75" s="204"/>
      <c r="AU75" s="204"/>
      <c r="AV75" s="204"/>
      <c r="AW75" s="204"/>
      <c r="AX75" s="204"/>
      <c r="AY75" s="204"/>
      <c r="AZ75" s="204"/>
      <c r="BA75" s="204"/>
      <c r="BB75" s="204"/>
      <c r="BC75" s="41"/>
      <c r="BD75" s="41"/>
    </row>
    <row r="76" spans="2:59" ht="33.6" customHeight="1" thickBot="1">
      <c r="B76" s="37"/>
      <c r="C76" s="42"/>
      <c r="D76" s="42"/>
      <c r="E76" s="42"/>
      <c r="F76" s="42"/>
      <c r="G76" s="205"/>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5"/>
      <c r="AY76" s="205"/>
      <c r="AZ76" s="205"/>
      <c r="BA76" s="205"/>
      <c r="BB76" s="205"/>
      <c r="BC76" s="42"/>
      <c r="BD76" s="41"/>
    </row>
    <row r="77" spans="2:59" ht="2.4" customHeight="1">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4"/>
    </row>
    <row r="78" spans="2:59" ht="13.2" customHeight="1">
      <c r="C78" s="198" t="s">
        <v>511</v>
      </c>
      <c r="D78" s="198"/>
      <c r="E78" s="198"/>
      <c r="F78" s="198"/>
      <c r="G78" s="198"/>
      <c r="H78" s="198"/>
      <c r="I78" s="198"/>
      <c r="J78" s="198"/>
      <c r="K78" s="198"/>
      <c r="L78" s="198"/>
      <c r="M78" s="198"/>
      <c r="N78" s="198"/>
      <c r="O78" s="198"/>
      <c r="P78" s="198"/>
      <c r="Q78" s="198"/>
      <c r="R78" s="198"/>
      <c r="S78" s="198"/>
      <c r="T78" s="198"/>
      <c r="U78" s="71"/>
      <c r="V78" s="71"/>
      <c r="W78" s="71"/>
      <c r="X78" s="71"/>
      <c r="Y78" s="71"/>
      <c r="Z78" s="71"/>
      <c r="AA78" s="71"/>
      <c r="AB78" s="71"/>
      <c r="AC78" s="71"/>
      <c r="AD78" s="71"/>
      <c r="AE78" s="71"/>
      <c r="AF78" s="71"/>
      <c r="AG78" s="71"/>
      <c r="AH78" s="71"/>
      <c r="AI78" s="71"/>
      <c r="AJ78" s="71"/>
      <c r="AK78" s="71"/>
      <c r="AL78" s="71"/>
      <c r="AM78" s="71"/>
      <c r="AN78" s="71"/>
      <c r="AO78" s="71"/>
      <c r="AQ78" s="45"/>
      <c r="AR78" s="45"/>
      <c r="AS78" s="45"/>
      <c r="AT78" s="199"/>
      <c r="AU78" s="199"/>
      <c r="AV78" s="199"/>
      <c r="AW78" s="199"/>
      <c r="AX78" s="200"/>
      <c r="AY78" s="200"/>
      <c r="AZ78" s="200"/>
      <c r="BA78" s="200"/>
      <c r="BB78" s="200"/>
      <c r="BC78" s="200"/>
      <c r="BD78" s="46"/>
    </row>
    <row r="79" spans="2:59" ht="19.95" customHeight="1"/>
    <row r="80" spans="2:59" ht="20.399999999999999" customHeight="1">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8"/>
      <c r="AL80" s="47"/>
      <c r="AM80" s="47"/>
      <c r="AN80" s="47"/>
      <c r="AO80" s="47"/>
      <c r="AP80" s="47"/>
      <c r="AQ80" s="47"/>
      <c r="AR80" s="47"/>
      <c r="AS80" s="47"/>
      <c r="AT80" s="47"/>
      <c r="AU80" s="47"/>
      <c r="AV80" s="47"/>
      <c r="AW80" s="47"/>
      <c r="AX80" s="47"/>
      <c r="AY80" s="47"/>
      <c r="AZ80" s="47"/>
      <c r="BA80" s="47"/>
      <c r="BB80" s="47"/>
    </row>
    <row r="81" spans="28:54" ht="16.5" customHeight="1">
      <c r="AB81" s="201"/>
      <c r="AC81" s="201"/>
      <c r="AD81" s="201"/>
      <c r="AE81" s="201"/>
      <c r="AF81" s="201"/>
      <c r="AG81" s="201"/>
      <c r="AH81" s="201"/>
      <c r="AI81" s="201"/>
      <c r="AJ81" s="201"/>
      <c r="AK81" s="201"/>
      <c r="AL81" s="201"/>
      <c r="AM81" s="201"/>
      <c r="AN81" s="201"/>
      <c r="AO81" s="201"/>
      <c r="AP81" s="201"/>
      <c r="AQ81" s="201"/>
      <c r="AR81" s="201"/>
      <c r="AS81" s="201"/>
      <c r="AU81" s="201"/>
      <c r="AV81" s="201"/>
      <c r="AW81" s="201"/>
      <c r="AX81" s="201"/>
      <c r="AY81" s="201"/>
      <c r="AZ81" s="201"/>
      <c r="BA81" s="201"/>
      <c r="BB81" s="201"/>
    </row>
  </sheetData>
  <sheetProtection algorithmName="SHA-512" hashValue="NkBOkxMiOZk/1XfYet3S3u/T9bAZMU06vfMTUoGt/u+EOXq24q6sw4bJXzdNXiAc7wXLdIg2/l4wJNTky8JrxA==" saltValue="lBmfTDeNOHXgJjoWs2fZUQ==" spinCount="100000" sheet="1" objects="1" selectLockedCells="1"/>
  <mergeCells count="269">
    <mergeCell ref="C78:T78"/>
    <mergeCell ref="AT78:AW78"/>
    <mergeCell ref="AX78:BC78"/>
    <mergeCell ref="AB81:AS81"/>
    <mergeCell ref="AU81:BB81"/>
    <mergeCell ref="C70:F70"/>
    <mergeCell ref="G70:L70"/>
    <mergeCell ref="C72:F72"/>
    <mergeCell ref="G72:L72"/>
    <mergeCell ref="AU72:BA72"/>
    <mergeCell ref="G75:BB76"/>
    <mergeCell ref="G60:J60"/>
    <mergeCell ref="G61:J61"/>
    <mergeCell ref="AV62:BD62"/>
    <mergeCell ref="B64:L65"/>
    <mergeCell ref="C68:F68"/>
    <mergeCell ref="G68:L68"/>
    <mergeCell ref="G56:J56"/>
    <mergeCell ref="Q56:AB56"/>
    <mergeCell ref="AC56:AS56"/>
    <mergeCell ref="G58:J58"/>
    <mergeCell ref="M58:AU58"/>
    <mergeCell ref="G59:J59"/>
    <mergeCell ref="AD53:AH53"/>
    <mergeCell ref="AK53:AS53"/>
    <mergeCell ref="D54:J55"/>
    <mergeCell ref="Q54:AB54"/>
    <mergeCell ref="Q55:AB55"/>
    <mergeCell ref="AC54:AS54"/>
    <mergeCell ref="AV47:BC47"/>
    <mergeCell ref="AC48:AN49"/>
    <mergeCell ref="C50:N52"/>
    <mergeCell ref="AV50:BA51"/>
    <mergeCell ref="O51:AB51"/>
    <mergeCell ref="AD51:AH51"/>
    <mergeCell ref="AL51:AS51"/>
    <mergeCell ref="Z47:AB47"/>
    <mergeCell ref="AC47:AI47"/>
    <mergeCell ref="AJ47:AL47"/>
    <mergeCell ref="AM47:AN47"/>
    <mergeCell ref="AO47:AR47"/>
    <mergeCell ref="AS47:AU47"/>
    <mergeCell ref="AC55:AS55"/>
    <mergeCell ref="AM46:AN46"/>
    <mergeCell ref="AO46:AR46"/>
    <mergeCell ref="AS46:AU46"/>
    <mergeCell ref="AV46:BC46"/>
    <mergeCell ref="B47:F47"/>
    <mergeCell ref="G47:K47"/>
    <mergeCell ref="L47:O47"/>
    <mergeCell ref="P47:R47"/>
    <mergeCell ref="S47:T47"/>
    <mergeCell ref="U47:Y47"/>
    <mergeCell ref="B46:F46"/>
    <mergeCell ref="G46:K46"/>
    <mergeCell ref="L46:O46"/>
    <mergeCell ref="P46:R46"/>
    <mergeCell ref="S46:T46"/>
    <mergeCell ref="U46:Y46"/>
    <mergeCell ref="Z46:AB46"/>
    <mergeCell ref="AC46:AI46"/>
    <mergeCell ref="AJ46:AL46"/>
    <mergeCell ref="AM44:AN44"/>
    <mergeCell ref="AO44:AR44"/>
    <mergeCell ref="AS44:AU44"/>
    <mergeCell ref="AV44:BC44"/>
    <mergeCell ref="B45:F45"/>
    <mergeCell ref="G45:K45"/>
    <mergeCell ref="L45:O45"/>
    <mergeCell ref="P45:R45"/>
    <mergeCell ref="S45:T45"/>
    <mergeCell ref="U45:Y45"/>
    <mergeCell ref="AV45:BC45"/>
    <mergeCell ref="Z45:AB45"/>
    <mergeCell ref="AC45:AI45"/>
    <mergeCell ref="AJ45:AL45"/>
    <mergeCell ref="AM45:AN45"/>
    <mergeCell ref="AO45:AR45"/>
    <mergeCell ref="AS45:AU45"/>
    <mergeCell ref="B44:F44"/>
    <mergeCell ref="G44:K44"/>
    <mergeCell ref="L44:O44"/>
    <mergeCell ref="P44:R44"/>
    <mergeCell ref="S44:T44"/>
    <mergeCell ref="U44:Y44"/>
    <mergeCell ref="Z44:AB44"/>
    <mergeCell ref="AC44:AI44"/>
    <mergeCell ref="AJ44:AL44"/>
    <mergeCell ref="AM42:AN42"/>
    <mergeCell ref="AO42:AR42"/>
    <mergeCell ref="AS42:AU42"/>
    <mergeCell ref="AV42:BC42"/>
    <mergeCell ref="B43:F43"/>
    <mergeCell ref="G43:K43"/>
    <mergeCell ref="L43:O43"/>
    <mergeCell ref="P43:R43"/>
    <mergeCell ref="S43:T43"/>
    <mergeCell ref="U43:Y43"/>
    <mergeCell ref="AV43:BC43"/>
    <mergeCell ref="Z43:AB43"/>
    <mergeCell ref="AC43:AI43"/>
    <mergeCell ref="AJ43:AL43"/>
    <mergeCell ref="AM43:AN43"/>
    <mergeCell ref="AO43:AR43"/>
    <mergeCell ref="AS43:AU43"/>
    <mergeCell ref="B42:F42"/>
    <mergeCell ref="G42:K42"/>
    <mergeCell ref="L42:O42"/>
    <mergeCell ref="P42:R42"/>
    <mergeCell ref="S42:T42"/>
    <mergeCell ref="U42:Y42"/>
    <mergeCell ref="Z42:AB42"/>
    <mergeCell ref="AC42:AI42"/>
    <mergeCell ref="AJ42:AL42"/>
    <mergeCell ref="AM40:AN40"/>
    <mergeCell ref="AO40:AR40"/>
    <mergeCell ref="AS40:AU40"/>
    <mergeCell ref="AV40:BC40"/>
    <mergeCell ref="B41:F41"/>
    <mergeCell ref="G41:K41"/>
    <mergeCell ref="L41:O41"/>
    <mergeCell ref="P41:R41"/>
    <mergeCell ref="S41:T41"/>
    <mergeCell ref="U41:Y41"/>
    <mergeCell ref="AV41:BC41"/>
    <mergeCell ref="Z41:AB41"/>
    <mergeCell ref="AC41:AI41"/>
    <mergeCell ref="AJ41:AL41"/>
    <mergeCell ref="AM41:AN41"/>
    <mergeCell ref="AO41:AR41"/>
    <mergeCell ref="AS41:AU41"/>
    <mergeCell ref="B40:F40"/>
    <mergeCell ref="G40:K40"/>
    <mergeCell ref="L40:O40"/>
    <mergeCell ref="P40:R40"/>
    <mergeCell ref="S40:T40"/>
    <mergeCell ref="U40:Y40"/>
    <mergeCell ref="Z40:AB40"/>
    <mergeCell ref="AC40:AI40"/>
    <mergeCell ref="AJ40:AL40"/>
    <mergeCell ref="AM38:AN38"/>
    <mergeCell ref="AO38:AR38"/>
    <mergeCell ref="AS38:AU38"/>
    <mergeCell ref="AV38:BC38"/>
    <mergeCell ref="B39:F39"/>
    <mergeCell ref="G39:K39"/>
    <mergeCell ref="L39:O39"/>
    <mergeCell ref="P39:R39"/>
    <mergeCell ref="S39:T39"/>
    <mergeCell ref="U39:Y39"/>
    <mergeCell ref="AV39:BC39"/>
    <mergeCell ref="Z39:AB39"/>
    <mergeCell ref="AC39:AI39"/>
    <mergeCell ref="AJ39:AL39"/>
    <mergeCell ref="AM39:AN39"/>
    <mergeCell ref="AO39:AR39"/>
    <mergeCell ref="AS39:AU39"/>
    <mergeCell ref="B38:F38"/>
    <mergeCell ref="G38:K38"/>
    <mergeCell ref="L38:O38"/>
    <mergeCell ref="P38:R38"/>
    <mergeCell ref="S38:T38"/>
    <mergeCell ref="U38:Y38"/>
    <mergeCell ref="Z38:AB38"/>
    <mergeCell ref="AC38:AI38"/>
    <mergeCell ref="AJ38:AL38"/>
    <mergeCell ref="B29:F35"/>
    <mergeCell ref="AM36:AN36"/>
    <mergeCell ref="AO36:AR36"/>
    <mergeCell ref="AS36:AU36"/>
    <mergeCell ref="AV36:BC36"/>
    <mergeCell ref="B37:F37"/>
    <mergeCell ref="G37:K37"/>
    <mergeCell ref="L37:O37"/>
    <mergeCell ref="P37:R37"/>
    <mergeCell ref="S37:T37"/>
    <mergeCell ref="U37:Y37"/>
    <mergeCell ref="AV37:BC37"/>
    <mergeCell ref="Z37:AB37"/>
    <mergeCell ref="AC37:AI37"/>
    <mergeCell ref="AJ37:AL37"/>
    <mergeCell ref="AM37:AN37"/>
    <mergeCell ref="AO37:AR37"/>
    <mergeCell ref="AS37:AU37"/>
    <mergeCell ref="B36:F36"/>
    <mergeCell ref="G36:K36"/>
    <mergeCell ref="L36:O36"/>
    <mergeCell ref="P36:R36"/>
    <mergeCell ref="S36:T36"/>
    <mergeCell ref="U36:Y36"/>
    <mergeCell ref="Z36:AB36"/>
    <mergeCell ref="AC36:AI36"/>
    <mergeCell ref="AJ36:AL36"/>
    <mergeCell ref="AV29:BC34"/>
    <mergeCell ref="G32:K35"/>
    <mergeCell ref="L32:O35"/>
    <mergeCell ref="P32:R35"/>
    <mergeCell ref="S32:T35"/>
    <mergeCell ref="U32:Y35"/>
    <mergeCell ref="Z32:AB35"/>
    <mergeCell ref="AM32:AN35"/>
    <mergeCell ref="AO32:AR35"/>
    <mergeCell ref="AS32:AU35"/>
    <mergeCell ref="G29:O31"/>
    <mergeCell ref="P29:T31"/>
    <mergeCell ref="U29:AB31"/>
    <mergeCell ref="AC29:AI35"/>
    <mergeCell ref="AM29:AU31"/>
    <mergeCell ref="AJ35:AL35"/>
    <mergeCell ref="AV35:BC35"/>
    <mergeCell ref="B26:S26"/>
    <mergeCell ref="T26:AD26"/>
    <mergeCell ref="AF26:AR26"/>
    <mergeCell ref="AS26:BC26"/>
    <mergeCell ref="C27:S27"/>
    <mergeCell ref="T27:AF27"/>
    <mergeCell ref="AS27:BC27"/>
    <mergeCell ref="AP23:AT23"/>
    <mergeCell ref="AV23:BA23"/>
    <mergeCell ref="BB23:BC24"/>
    <mergeCell ref="C25:S25"/>
    <mergeCell ref="T25:AD25"/>
    <mergeCell ref="AE25:AR25"/>
    <mergeCell ref="AS25:BC25"/>
    <mergeCell ref="AG27:AR27"/>
    <mergeCell ref="E22:U22"/>
    <mergeCell ref="C23:G23"/>
    <mergeCell ref="H23:Q23"/>
    <mergeCell ref="R23:AA23"/>
    <mergeCell ref="AB23:AH23"/>
    <mergeCell ref="AJ23:AO23"/>
    <mergeCell ref="F17:R17"/>
    <mergeCell ref="S17:AM17"/>
    <mergeCell ref="AN17:AS17"/>
    <mergeCell ref="AT17:BB17"/>
    <mergeCell ref="BC17:BD17"/>
    <mergeCell ref="E18:U18"/>
    <mergeCell ref="E14:R14"/>
    <mergeCell ref="AT14:BB14"/>
    <mergeCell ref="F16:R16"/>
    <mergeCell ref="S16:AO16"/>
    <mergeCell ref="AP16:AS16"/>
    <mergeCell ref="AT16:BC16"/>
    <mergeCell ref="S14:AL14"/>
    <mergeCell ref="AM14:AS14"/>
    <mergeCell ref="C10:R10"/>
    <mergeCell ref="S10:AM10"/>
    <mergeCell ref="AN10:AS10"/>
    <mergeCell ref="AT10:BB10"/>
    <mergeCell ref="D12:R12"/>
    <mergeCell ref="S12:AO12"/>
    <mergeCell ref="AP12:AS12"/>
    <mergeCell ref="AT12:BB13"/>
    <mergeCell ref="AJ6:AS6"/>
    <mergeCell ref="AT6:BB6"/>
    <mergeCell ref="E7:U7"/>
    <mergeCell ref="C8:R8"/>
    <mergeCell ref="S8:AL8"/>
    <mergeCell ref="AN8:AS8"/>
    <mergeCell ref="AT8:BB8"/>
    <mergeCell ref="B1:BC1"/>
    <mergeCell ref="N3:W3"/>
    <mergeCell ref="X3:AN3"/>
    <mergeCell ref="AO3:AS3"/>
    <mergeCell ref="AT3:BB3"/>
    <mergeCell ref="N4:W4"/>
    <mergeCell ref="X4:AN4"/>
    <mergeCell ref="AP4:AS4"/>
    <mergeCell ref="AT4:BB4"/>
  </mergeCells>
  <printOptions verticalCentered="1"/>
  <pageMargins left="0.06" right="0" top="0" bottom="0" header="0.3" footer="0.3"/>
  <pageSetup scale="82" orientation="portrait" r:id="rId1"/>
  <headerFooter alignWithMargins="0">
    <oddHeader xml:space="preserve">&amp;L </oddHeader>
  </headerFooter>
  <drawing r:id="rId2"/>
  <extLst>
    <ext xmlns:x14="http://schemas.microsoft.com/office/spreadsheetml/2009/9/main" uri="{CCE6A557-97BC-4b89-ADB6-D9C93CAAB3DF}">
      <x14:dataValidations xmlns:xm="http://schemas.microsoft.com/office/excel/2006/main" count="22">
        <x14:dataValidation type="list" allowBlank="1" showInputMessage="1" showErrorMessage="1" xr:uid="{D4AC1918-2FFC-460B-9005-93240E5E9BB7}">
          <x14:formula1>
            <xm:f>'Dropdown '!$A$4:$A$20</xm:f>
          </x14:formula1>
          <xm:sqref>AC57:AS57</xm:sqref>
        </x14:dataValidation>
        <x14:dataValidation type="list" allowBlank="1" showInputMessage="1" showErrorMessage="1" xr:uid="{6FC213A1-1572-41B6-90DC-F1CED5B74392}">
          <x14:formula1>
            <xm:f>'Dropdown '!$A$54:$A$63</xm:f>
          </x14:formula1>
          <xm:sqref>Q11:AC11</xm:sqref>
        </x14:dataValidation>
        <x14:dataValidation type="list" allowBlank="1" showInputMessage="1" showErrorMessage="1" xr:uid="{375DE6CD-B074-45D5-A273-C14DC8F1DBC5}">
          <x14:formula1>
            <xm:f>'Dropdown '!$A$30:$A$51</xm:f>
          </x14:formula1>
          <xm:sqref>Q13:AC13</xm:sqref>
        </x14:dataValidation>
        <x14:dataValidation type="list" allowBlank="1" showInputMessage="1" showErrorMessage="1" xr:uid="{FBDB0555-C29D-4371-9E37-DB45B79DB7D8}">
          <x14:formula1>
            <xm:f>'Dropdown '!$B$30:$B$73</xm:f>
          </x14:formula1>
          <xm:sqref>S12:AO12</xm:sqref>
        </x14:dataValidation>
        <x14:dataValidation type="list" allowBlank="1" showInputMessage="1" showErrorMessage="1" xr:uid="{F816640E-16B4-4900-903C-931ECF8EB410}">
          <x14:formula1>
            <xm:f>'Dropdown '!$C$54:$C$83</xm:f>
          </x14:formula1>
          <xm:sqref>S10:AM10</xm:sqref>
        </x14:dataValidation>
        <x14:dataValidation type="list" allowBlank="1" showInputMessage="1" showErrorMessage="1" xr:uid="{CB25DABC-743E-420C-926E-9AB12B9E7DC7}">
          <x14:formula1>
            <xm:f>'Dropdown '!$U$6:$U$98</xm:f>
          </x14:formula1>
          <xm:sqref>AR9:AW9 AN8</xm:sqref>
        </x14:dataValidation>
        <x14:dataValidation type="list" allowBlank="1" showInputMessage="1" showErrorMessage="1" xr:uid="{973615BA-5D6E-409F-BCD3-0AF1786F50B0}">
          <x14:formula1>
            <xm:f>'Dropdown '!$U$5:$U$98</xm:f>
          </x14:formula1>
          <xm:sqref>AT8:BB8</xm:sqref>
        </x14:dataValidation>
        <x14:dataValidation type="list" allowBlank="1" showInputMessage="1" showErrorMessage="1" xr:uid="{1E0588A3-3721-4EFD-869E-E4364DF0B512}">
          <x14:formula1>
            <xm:f>'Dropdown '!$O$66:$O$67</xm:f>
          </x14:formula1>
          <xm:sqref>AR11:AW11</xm:sqref>
        </x14:dataValidation>
        <x14:dataValidation type="list" allowBlank="1" showInputMessage="1" showErrorMessage="1" xr:uid="{8832D6AB-FF3E-4D12-893F-8BC947B6B2FD}">
          <x14:formula1>
            <xm:f>'Dropdown '!$O$65:$O$67</xm:f>
          </x14:formula1>
          <xm:sqref>AT10:BB10</xm:sqref>
        </x14:dataValidation>
        <x14:dataValidation type="list" allowBlank="1" showInputMessage="1" showErrorMessage="1" xr:uid="{A473805B-316F-45C2-8A98-11E8E05DE9AE}">
          <x14:formula1>
            <xm:f>'Dropdown '!$O$73:$O$80</xm:f>
          </x14:formula1>
          <xm:sqref>AR13:AS13</xm:sqref>
        </x14:dataValidation>
        <x14:dataValidation type="list" allowBlank="1" showInputMessage="1" showErrorMessage="1" xr:uid="{897027F5-E7BE-420F-9C79-354DB595B064}">
          <x14:formula1>
            <xm:f>'Dropdown '!$O$72:$O$80</xm:f>
          </x14:formula1>
          <xm:sqref>AT12:BB13</xm:sqref>
        </x14:dataValidation>
        <x14:dataValidation type="list" allowBlank="1" showInputMessage="1" showErrorMessage="1" xr:uid="{D0958E4A-0584-4A9F-AB97-70401BDE6AE8}">
          <x14:formula1>
            <xm:f>'Dropdown '!$U$136:$U$176</xm:f>
          </x14:formula1>
          <xm:sqref>S16:AO16 S17:AM17</xm:sqref>
        </x14:dataValidation>
        <x14:dataValidation type="list" allowBlank="1" showInputMessage="1" showErrorMessage="1" xr:uid="{7DF7078D-A4D1-43DE-A612-EC1FEEC00B65}">
          <x14:formula1>
            <xm:f>'Dropdown '!$A$85:$A$95</xm:f>
          </x14:formula1>
          <xm:sqref>I24:Q24 AX24 AP24 AB24</xm:sqref>
        </x14:dataValidation>
        <x14:dataValidation type="list" allowBlank="1" showInputMessage="1" showErrorMessage="1" xr:uid="{B889FE1F-483C-40F8-B358-D2FFF05D9538}">
          <x14:formula1>
            <xm:f>'Dropdown '!$A$84:$A$95</xm:f>
          </x14:formula1>
          <xm:sqref>H23:Q23 AB23:AH23 AP23:AT23 BB23:BC24</xm:sqref>
        </x14:dataValidation>
        <x14:dataValidation type="list" allowBlank="1" showInputMessage="1" showErrorMessage="1" xr:uid="{8470C681-A9D5-4DF0-AD6A-E9EDE2A5FF22}">
          <x14:formula1>
            <xm:f>'Dropdown '!$A$75:$A$77</xm:f>
          </x14:formula1>
          <xm:sqref>AT17:BB17</xm:sqref>
        </x14:dataValidation>
        <x14:dataValidation type="list" allowBlank="1" showInputMessage="1" showErrorMessage="1" xr:uid="{923C9105-D98C-4FA3-BB9C-9AF42AE120AE}">
          <x14:formula1>
            <xm:f>'Dropdown '!$A$100:$A$112</xm:f>
          </x14:formula1>
          <xm:sqref>T25:AD25</xm:sqref>
        </x14:dataValidation>
        <x14:dataValidation type="list" allowBlank="1" showInputMessage="1" showErrorMessage="1" xr:uid="{3AAC0987-05A3-4BC0-8588-FC620BF1265F}">
          <x14:formula1>
            <xm:f>'Dropdown '!$A$119:$A$124</xm:f>
          </x14:formula1>
          <xm:sqref>T26:AD26</xm:sqref>
        </x14:dataValidation>
        <x14:dataValidation type="list" allowBlank="1" showInputMessage="1" showErrorMessage="1" xr:uid="{A4C71686-7A06-48D6-818E-F1BC66CEE9D7}">
          <x14:formula1>
            <xm:f>'Dropdown '!$A$127:$A$134</xm:f>
          </x14:formula1>
          <xm:sqref>T27:AF27</xm:sqref>
        </x14:dataValidation>
        <x14:dataValidation type="list" allowBlank="1" showInputMessage="1" showErrorMessage="1" xr:uid="{98EC3840-7BDB-4A7D-9B96-1E0B68F98DD2}">
          <x14:formula1>
            <xm:f>'Dropdown '!$A$270:$A$288</xm:f>
          </x14:formula1>
          <xm:sqref>AS25:BC25</xm:sqref>
        </x14:dataValidation>
        <x14:dataValidation type="list" allowBlank="1" showInputMessage="1" showErrorMessage="1" xr:uid="{6D174CC3-C363-4199-BD92-547C9E36E5E5}">
          <x14:formula1>
            <xm:f>'Dropdown '!$AI$2:$AI$22</xm:f>
          </x14:formula1>
          <xm:sqref>AS27:BC27</xm:sqref>
        </x14:dataValidation>
        <x14:dataValidation type="list" allowBlank="1" showInputMessage="1" showErrorMessage="1" xr:uid="{960AD64A-4F30-4049-BED5-E4B9D3FFFBC8}">
          <x14:formula1>
            <xm:f>'Dropdown '!$F$32:$F$34</xm:f>
          </x14:formula1>
          <xm:sqref>AC54:AS54</xm:sqref>
        </x14:dataValidation>
        <x14:dataValidation type="list" allowBlank="1" showInputMessage="1" showErrorMessage="1" xr:uid="{77F2B718-1E69-40D9-A365-DCA9DCCA8AD3}">
          <x14:formula1>
            <xm:f>'Dropdown '!$B$4:$B$13</xm:f>
          </x14:formula1>
          <xm:sqref>AC56:AS56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B4BE5-1C0D-4E4F-9CF9-D5724CDD0253}">
  <sheetPr codeName="Sheet1"/>
  <dimension ref="A1:AH117"/>
  <sheetViews>
    <sheetView zoomScale="94" zoomScaleNormal="94" workbookViewId="0">
      <selection activeCell="A48" sqref="A48"/>
    </sheetView>
  </sheetViews>
  <sheetFormatPr defaultRowHeight="13.2"/>
  <sheetData>
    <row r="1" spans="1:2">
      <c r="A1" t="s">
        <v>109</v>
      </c>
    </row>
    <row r="2" spans="1:2" ht="22.8">
      <c r="B2" s="52"/>
    </row>
    <row r="4" spans="1:2" ht="28.95" customHeight="1">
      <c r="B4" s="53" t="s">
        <v>110</v>
      </c>
    </row>
    <row r="7" spans="1:2">
      <c r="B7" s="17" t="s">
        <v>111</v>
      </c>
    </row>
    <row r="18" spans="1:1" ht="24.6">
      <c r="A18" s="69" t="s">
        <v>112</v>
      </c>
    </row>
    <row r="19" spans="1:1" ht="24.6">
      <c r="A19" s="69" t="s">
        <v>512</v>
      </c>
    </row>
    <row r="20" spans="1:1" ht="24.6">
      <c r="A20" s="69"/>
    </row>
    <row r="21" spans="1:1" ht="24.6">
      <c r="A21" s="69"/>
    </row>
    <row r="22" spans="1:1" ht="24.6">
      <c r="A22" s="69"/>
    </row>
    <row r="29" spans="1:1" ht="33" customHeight="1"/>
    <row r="36" spans="1:1" ht="13.2" customHeight="1"/>
    <row r="37" spans="1:1" ht="13.2" customHeight="1"/>
    <row r="48" spans="1:1" ht="24.6">
      <c r="A48" s="69" t="s">
        <v>513</v>
      </c>
    </row>
    <row r="58" spans="1:1" ht="24.6">
      <c r="A58" s="69"/>
    </row>
    <row r="60" spans="1:1" ht="24.6">
      <c r="A60" s="69"/>
    </row>
    <row r="115" spans="32:34">
      <c r="AF115" s="206" t="s">
        <v>113</v>
      </c>
      <c r="AG115" s="206"/>
      <c r="AH115" s="206"/>
    </row>
    <row r="116" spans="32:34">
      <c r="AF116" s="206"/>
      <c r="AG116" s="206"/>
      <c r="AH116" s="206"/>
    </row>
    <row r="117" spans="32:34">
      <c r="AF117" s="206"/>
      <c r="AG117" s="206"/>
      <c r="AH117" s="206"/>
    </row>
  </sheetData>
  <mergeCells count="1">
    <mergeCell ref="AF115:AH11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99BEC-0E14-45B8-B493-2559D0865869}">
  <sheetPr codeName="Sheet9"/>
  <dimension ref="A1:AI288"/>
  <sheetViews>
    <sheetView zoomScale="95" zoomScaleNormal="95" workbookViewId="0">
      <selection activeCell="C21" sqref="C21"/>
    </sheetView>
  </sheetViews>
  <sheetFormatPr defaultRowHeight="13.2"/>
  <cols>
    <col min="1" max="1" width="22" customWidth="1"/>
    <col min="2" max="2" width="35.5546875" bestFit="1" customWidth="1"/>
    <col min="5" max="5" width="14.33203125" customWidth="1"/>
    <col min="7" max="7" width="12.33203125" bestFit="1" customWidth="1"/>
    <col min="8" max="8" width="11.6640625" customWidth="1"/>
    <col min="9" max="9" width="11.33203125" customWidth="1"/>
    <col min="11" max="11" width="12.33203125" bestFit="1" customWidth="1"/>
  </cols>
  <sheetData>
    <row r="1" spans="1:35">
      <c r="A1" s="3" t="s">
        <v>89</v>
      </c>
    </row>
    <row r="2" spans="1:35">
      <c r="A2" s="3" t="s">
        <v>114</v>
      </c>
      <c r="AI2" t="s">
        <v>509</v>
      </c>
    </row>
    <row r="3" spans="1:35" ht="14.4">
      <c r="B3" s="4" t="s">
        <v>115</v>
      </c>
      <c r="AI3" s="82" t="s">
        <v>490</v>
      </c>
    </row>
    <row r="4" spans="1:35" ht="14.4">
      <c r="A4" s="14" t="s">
        <v>116</v>
      </c>
      <c r="B4" t="s">
        <v>509</v>
      </c>
      <c r="U4" s="4" t="s">
        <v>117</v>
      </c>
      <c r="AI4" s="82" t="s">
        <v>87</v>
      </c>
    </row>
    <row r="5" spans="1:35" ht="14.4">
      <c r="A5" s="14" t="s">
        <v>118</v>
      </c>
      <c r="B5" t="s">
        <v>90</v>
      </c>
      <c r="U5" t="s">
        <v>481</v>
      </c>
      <c r="AI5" s="82" t="s">
        <v>491</v>
      </c>
    </row>
    <row r="6" spans="1:35" ht="14.4">
      <c r="A6" s="14" t="s">
        <v>120</v>
      </c>
      <c r="B6" t="s">
        <v>119</v>
      </c>
      <c r="U6" t="s">
        <v>100</v>
      </c>
      <c r="AI6" s="82" t="s">
        <v>492</v>
      </c>
    </row>
    <row r="7" spans="1:35" ht="14.4">
      <c r="A7" s="14" t="s">
        <v>123</v>
      </c>
      <c r="B7" t="s">
        <v>121</v>
      </c>
      <c r="U7" t="s">
        <v>122</v>
      </c>
      <c r="AI7" s="82" t="s">
        <v>493</v>
      </c>
    </row>
    <row r="8" spans="1:35" ht="14.4">
      <c r="A8" s="14" t="s">
        <v>126</v>
      </c>
      <c r="B8" t="s">
        <v>124</v>
      </c>
      <c r="U8" t="s">
        <v>125</v>
      </c>
      <c r="AI8" s="82" t="s">
        <v>494</v>
      </c>
    </row>
    <row r="9" spans="1:35" ht="14.4">
      <c r="A9" s="14" t="s">
        <v>129</v>
      </c>
      <c r="B9" t="s">
        <v>127</v>
      </c>
      <c r="U9" t="s">
        <v>128</v>
      </c>
      <c r="AI9" s="82" t="s">
        <v>495</v>
      </c>
    </row>
    <row r="10" spans="1:35" ht="14.4">
      <c r="A10" s="14" t="s">
        <v>132</v>
      </c>
      <c r="B10" t="s">
        <v>130</v>
      </c>
      <c r="U10" t="s">
        <v>131</v>
      </c>
      <c r="AI10" s="82" t="s">
        <v>496</v>
      </c>
    </row>
    <row r="11" spans="1:35" ht="14.4">
      <c r="A11" s="14" t="s">
        <v>135</v>
      </c>
      <c r="B11" t="s">
        <v>133</v>
      </c>
      <c r="U11" t="s">
        <v>134</v>
      </c>
      <c r="AI11" s="82" t="s">
        <v>497</v>
      </c>
    </row>
    <row r="12" spans="1:35" ht="14.4">
      <c r="A12" s="14" t="s">
        <v>138</v>
      </c>
      <c r="B12" t="s">
        <v>136</v>
      </c>
      <c r="U12" t="s">
        <v>137</v>
      </c>
      <c r="AI12" s="82" t="s">
        <v>498</v>
      </c>
    </row>
    <row r="13" spans="1:35" ht="14.4">
      <c r="A13" s="14" t="s">
        <v>141</v>
      </c>
      <c r="B13" t="s">
        <v>139</v>
      </c>
      <c r="U13" t="s">
        <v>140</v>
      </c>
      <c r="AI13" s="82" t="s">
        <v>499</v>
      </c>
    </row>
    <row r="14" spans="1:35" ht="14.4">
      <c r="A14" s="14" t="s">
        <v>143</v>
      </c>
      <c r="U14" t="s">
        <v>142</v>
      </c>
      <c r="AI14" s="82" t="s">
        <v>500</v>
      </c>
    </row>
    <row r="15" spans="1:35" ht="14.4">
      <c r="A15" s="14" t="s">
        <v>145</v>
      </c>
      <c r="U15" t="s">
        <v>144</v>
      </c>
      <c r="AI15" s="82" t="s">
        <v>501</v>
      </c>
    </row>
    <row r="16" spans="1:35" ht="14.4">
      <c r="A16" s="14" t="s">
        <v>147</v>
      </c>
      <c r="U16" t="s">
        <v>146</v>
      </c>
      <c r="AI16" s="82" t="s">
        <v>502</v>
      </c>
    </row>
    <row r="17" spans="1:35" ht="14.4">
      <c r="A17" s="14" t="s">
        <v>149</v>
      </c>
      <c r="U17" t="s">
        <v>148</v>
      </c>
      <c r="AI17" s="82" t="s">
        <v>503</v>
      </c>
    </row>
    <row r="18" spans="1:35" ht="14.4">
      <c r="A18" s="14" t="s">
        <v>151</v>
      </c>
      <c r="U18" t="s">
        <v>150</v>
      </c>
      <c r="AI18" s="82" t="s">
        <v>504</v>
      </c>
    </row>
    <row r="19" spans="1:35" ht="14.4">
      <c r="A19" s="14" t="s">
        <v>153</v>
      </c>
      <c r="U19" t="s">
        <v>152</v>
      </c>
      <c r="AI19" s="82" t="s">
        <v>505</v>
      </c>
    </row>
    <row r="20" spans="1:35" ht="14.4">
      <c r="A20" s="14" t="s">
        <v>155</v>
      </c>
      <c r="U20" t="s">
        <v>154</v>
      </c>
      <c r="AI20" s="82" t="s">
        <v>506</v>
      </c>
    </row>
    <row r="21" spans="1:35" ht="14.4">
      <c r="U21" t="s">
        <v>156</v>
      </c>
      <c r="AI21" s="82" t="s">
        <v>507</v>
      </c>
    </row>
    <row r="22" spans="1:35" ht="14.4">
      <c r="G22" t="s">
        <v>158</v>
      </c>
      <c r="U22" t="s">
        <v>157</v>
      </c>
      <c r="AI22" s="82" t="s">
        <v>508</v>
      </c>
    </row>
    <row r="23" spans="1:35">
      <c r="A23" t="str" cm="1">
        <f t="array" ref="A23:B23">_xlfn.TEXTSPLIT('[1]Copy and Paste Info '!A15,":")</f>
        <v>Member Name</v>
      </c>
      <c r="B23" t="str">
        <v xml:space="preserve"> G2</v>
      </c>
      <c r="G23" t="s">
        <v>160</v>
      </c>
      <c r="U23" t="s">
        <v>159</v>
      </c>
    </row>
    <row r="24" spans="1:35">
      <c r="A24" t="str" cm="1">
        <f t="array" ref="A24:B24">_xlfn.TEXTSPLIT('[1]Copy and Paste Info '!A8,":")</f>
        <v>Analysis Engine</v>
      </c>
      <c r="B24" t="str">
        <v xml:space="preserve"> AASHTO LFR Engine Version 7.5.1.3001</v>
      </c>
      <c r="U24" t="s">
        <v>161</v>
      </c>
    </row>
    <row r="25" spans="1:35">
      <c r="A25" t="str">
        <f>'[1]Copy and Paste Info '!A12</f>
        <v>Report Date: Wednesday, August 20, 2025 15:39:59</v>
      </c>
      <c r="U25" t="s">
        <v>162</v>
      </c>
    </row>
    <row r="26" spans="1:35">
      <c r="U26" t="s">
        <v>163</v>
      </c>
    </row>
    <row r="27" spans="1:35">
      <c r="A27" t="str">
        <f>RIGHT(A25,8)</f>
        <v>15:39:59</v>
      </c>
      <c r="U27" t="s">
        <v>164</v>
      </c>
    </row>
    <row r="28" spans="1:35">
      <c r="U28" t="s">
        <v>165</v>
      </c>
    </row>
    <row r="29" spans="1:35">
      <c r="B29" s="4" t="s">
        <v>167</v>
      </c>
      <c r="U29" t="s">
        <v>166</v>
      </c>
    </row>
    <row r="30" spans="1:35">
      <c r="A30" t="s">
        <v>169</v>
      </c>
      <c r="B30" t="s">
        <v>479</v>
      </c>
      <c r="U30" t="s">
        <v>168</v>
      </c>
    </row>
    <row r="31" spans="1:35">
      <c r="A31" t="s">
        <v>172</v>
      </c>
      <c r="B31" s="14" t="s">
        <v>170</v>
      </c>
      <c r="U31" t="s">
        <v>171</v>
      </c>
    </row>
    <row r="32" spans="1:35">
      <c r="A32" t="s">
        <v>175</v>
      </c>
      <c r="B32" s="14" t="s">
        <v>173</v>
      </c>
      <c r="F32" t="s">
        <v>510</v>
      </c>
      <c r="U32" t="s">
        <v>174</v>
      </c>
    </row>
    <row r="33" spans="1:21">
      <c r="A33" t="s">
        <v>178</v>
      </c>
      <c r="B33" s="14" t="s">
        <v>176</v>
      </c>
      <c r="F33" t="s">
        <v>89</v>
      </c>
      <c r="U33" t="s">
        <v>177</v>
      </c>
    </row>
    <row r="34" spans="1:21">
      <c r="A34" t="s">
        <v>181</v>
      </c>
      <c r="B34" s="14" t="s">
        <v>179</v>
      </c>
      <c r="F34" t="s">
        <v>114</v>
      </c>
      <c r="U34" t="s">
        <v>180</v>
      </c>
    </row>
    <row r="35" spans="1:21">
      <c r="A35" t="s">
        <v>184</v>
      </c>
      <c r="B35" s="14" t="s">
        <v>182</v>
      </c>
      <c r="U35" t="s">
        <v>183</v>
      </c>
    </row>
    <row r="36" spans="1:21">
      <c r="A36" t="s">
        <v>187</v>
      </c>
      <c r="B36" s="14" t="s">
        <v>185</v>
      </c>
      <c r="U36" t="s">
        <v>186</v>
      </c>
    </row>
    <row r="37" spans="1:21">
      <c r="A37" t="s">
        <v>190</v>
      </c>
      <c r="B37" s="14" t="s">
        <v>188</v>
      </c>
      <c r="U37" t="s">
        <v>189</v>
      </c>
    </row>
    <row r="38" spans="1:21">
      <c r="A38" t="s">
        <v>193</v>
      </c>
      <c r="B38" s="14" t="s">
        <v>191</v>
      </c>
      <c r="U38" t="s">
        <v>192</v>
      </c>
    </row>
    <row r="39" spans="1:21">
      <c r="A39" t="s">
        <v>196</v>
      </c>
      <c r="B39" s="14" t="s">
        <v>194</v>
      </c>
      <c r="U39" t="s">
        <v>195</v>
      </c>
    </row>
    <row r="40" spans="1:21">
      <c r="A40" t="s">
        <v>199</v>
      </c>
      <c r="B40" s="14" t="s">
        <v>197</v>
      </c>
      <c r="U40" t="s">
        <v>198</v>
      </c>
    </row>
    <row r="41" spans="1:21">
      <c r="A41" t="s">
        <v>201</v>
      </c>
      <c r="B41" s="14" t="s">
        <v>77</v>
      </c>
      <c r="U41" t="s">
        <v>200</v>
      </c>
    </row>
    <row r="42" spans="1:21">
      <c r="A42" t="s">
        <v>204</v>
      </c>
      <c r="B42" s="14" t="s">
        <v>202</v>
      </c>
      <c r="U42" t="s">
        <v>203</v>
      </c>
    </row>
    <row r="43" spans="1:21">
      <c r="A43" t="s">
        <v>207</v>
      </c>
      <c r="B43" s="14" t="s">
        <v>205</v>
      </c>
      <c r="U43" t="s">
        <v>206</v>
      </c>
    </row>
    <row r="44" spans="1:21">
      <c r="A44" t="s">
        <v>209</v>
      </c>
      <c r="B44" s="14" t="s">
        <v>102</v>
      </c>
      <c r="U44" t="s">
        <v>208</v>
      </c>
    </row>
    <row r="45" spans="1:21">
      <c r="A45" t="s">
        <v>212</v>
      </c>
      <c r="B45" s="14" t="s">
        <v>210</v>
      </c>
      <c r="U45" t="s">
        <v>211</v>
      </c>
    </row>
    <row r="46" spans="1:21">
      <c r="A46" t="s">
        <v>215</v>
      </c>
      <c r="B46" s="14" t="s">
        <v>213</v>
      </c>
      <c r="U46" t="s">
        <v>214</v>
      </c>
    </row>
    <row r="47" spans="1:21">
      <c r="A47" t="s">
        <v>218</v>
      </c>
      <c r="B47" s="14" t="s">
        <v>216</v>
      </c>
      <c r="U47" t="s">
        <v>217</v>
      </c>
    </row>
    <row r="48" spans="1:21">
      <c r="A48" t="s">
        <v>221</v>
      </c>
      <c r="B48" s="14" t="s">
        <v>219</v>
      </c>
      <c r="U48" t="s">
        <v>220</v>
      </c>
    </row>
    <row r="49" spans="1:21">
      <c r="A49" t="s">
        <v>224</v>
      </c>
      <c r="B49" s="14" t="s">
        <v>222</v>
      </c>
      <c r="U49" t="s">
        <v>223</v>
      </c>
    </row>
    <row r="50" spans="1:21">
      <c r="A50" t="s">
        <v>227</v>
      </c>
      <c r="B50" s="14" t="s">
        <v>225</v>
      </c>
      <c r="U50" t="s">
        <v>226</v>
      </c>
    </row>
    <row r="51" spans="1:21">
      <c r="A51" t="s">
        <v>230</v>
      </c>
      <c r="B51" s="14" t="s">
        <v>228</v>
      </c>
      <c r="U51" t="s">
        <v>229</v>
      </c>
    </row>
    <row r="52" spans="1:21">
      <c r="B52" s="14" t="s">
        <v>231</v>
      </c>
      <c r="U52" t="s">
        <v>232</v>
      </c>
    </row>
    <row r="53" spans="1:21">
      <c r="B53" s="14" t="s">
        <v>233</v>
      </c>
      <c r="C53" s="4" t="s">
        <v>236</v>
      </c>
      <c r="U53" t="s">
        <v>234</v>
      </c>
    </row>
    <row r="54" spans="1:21">
      <c r="A54" t="s">
        <v>238</v>
      </c>
      <c r="B54" s="14" t="s">
        <v>235</v>
      </c>
      <c r="C54" t="s">
        <v>480</v>
      </c>
      <c r="U54" t="s">
        <v>237</v>
      </c>
    </row>
    <row r="55" spans="1:21">
      <c r="A55" t="s">
        <v>242</v>
      </c>
      <c r="B55" s="14" t="s">
        <v>239</v>
      </c>
      <c r="C55" s="14" t="s">
        <v>240</v>
      </c>
      <c r="U55" t="s">
        <v>241</v>
      </c>
    </row>
    <row r="56" spans="1:21">
      <c r="A56" t="s">
        <v>245</v>
      </c>
      <c r="B56" s="14" t="s">
        <v>243</v>
      </c>
      <c r="C56" s="14" t="s">
        <v>75</v>
      </c>
      <c r="U56" t="s">
        <v>244</v>
      </c>
    </row>
    <row r="57" spans="1:21">
      <c r="A57" t="s">
        <v>249</v>
      </c>
      <c r="B57" s="14" t="s">
        <v>246</v>
      </c>
      <c r="C57" s="14" t="s">
        <v>247</v>
      </c>
      <c r="U57" t="s">
        <v>248</v>
      </c>
    </row>
    <row r="58" spans="1:21">
      <c r="A58" t="s">
        <v>253</v>
      </c>
      <c r="B58" s="14" t="s">
        <v>250</v>
      </c>
      <c r="C58" s="14" t="s">
        <v>251</v>
      </c>
      <c r="U58" t="s">
        <v>252</v>
      </c>
    </row>
    <row r="59" spans="1:21">
      <c r="A59" t="s">
        <v>257</v>
      </c>
      <c r="B59" s="14" t="s">
        <v>254</v>
      </c>
      <c r="C59" s="14" t="s">
        <v>255</v>
      </c>
      <c r="U59" t="s">
        <v>256</v>
      </c>
    </row>
    <row r="60" spans="1:21">
      <c r="A60" t="s">
        <v>261</v>
      </c>
      <c r="B60" s="14" t="s">
        <v>258</v>
      </c>
      <c r="C60" s="14" t="s">
        <v>259</v>
      </c>
      <c r="U60" t="s">
        <v>260</v>
      </c>
    </row>
    <row r="61" spans="1:21">
      <c r="A61" t="s">
        <v>265</v>
      </c>
      <c r="B61" s="14" t="s">
        <v>262</v>
      </c>
      <c r="C61" s="14" t="s">
        <v>263</v>
      </c>
      <c r="U61" t="s">
        <v>264</v>
      </c>
    </row>
    <row r="62" spans="1:21">
      <c r="A62" t="s">
        <v>269</v>
      </c>
      <c r="B62" s="14" t="s">
        <v>266</v>
      </c>
      <c r="C62" s="14" t="s">
        <v>267</v>
      </c>
      <c r="U62" t="s">
        <v>268</v>
      </c>
    </row>
    <row r="63" spans="1:21">
      <c r="A63" t="s">
        <v>273</v>
      </c>
      <c r="B63" s="14" t="s">
        <v>270</v>
      </c>
      <c r="C63" s="14" t="s">
        <v>271</v>
      </c>
      <c r="U63" t="s">
        <v>272</v>
      </c>
    </row>
    <row r="64" spans="1:21">
      <c r="B64" s="14" t="s">
        <v>274</v>
      </c>
      <c r="C64" s="14" t="s">
        <v>275</v>
      </c>
      <c r="O64" s="4" t="s">
        <v>280</v>
      </c>
      <c r="U64" t="s">
        <v>276</v>
      </c>
    </row>
    <row r="65" spans="1:21">
      <c r="B65" s="14" t="s">
        <v>277</v>
      </c>
      <c r="C65" s="14" t="s">
        <v>278</v>
      </c>
      <c r="O65" t="s">
        <v>482</v>
      </c>
      <c r="U65" t="s">
        <v>279</v>
      </c>
    </row>
    <row r="66" spans="1:21">
      <c r="B66" s="14" t="s">
        <v>281</v>
      </c>
      <c r="C66" s="14" t="s">
        <v>282</v>
      </c>
      <c r="O66" t="s">
        <v>76</v>
      </c>
      <c r="U66" t="s">
        <v>283</v>
      </c>
    </row>
    <row r="67" spans="1:21">
      <c r="B67" s="14" t="s">
        <v>284</v>
      </c>
      <c r="C67" s="14" t="s">
        <v>285</v>
      </c>
      <c r="O67" t="s">
        <v>287</v>
      </c>
      <c r="U67" t="s">
        <v>286</v>
      </c>
    </row>
    <row r="68" spans="1:21">
      <c r="B68" s="14" t="s">
        <v>288</v>
      </c>
      <c r="C68" s="14" t="s">
        <v>289</v>
      </c>
      <c r="U68" t="s">
        <v>290</v>
      </c>
    </row>
    <row r="69" spans="1:21">
      <c r="B69" s="14" t="s">
        <v>291</v>
      </c>
      <c r="C69" s="14" t="s">
        <v>292</v>
      </c>
      <c r="U69" t="s">
        <v>293</v>
      </c>
    </row>
    <row r="70" spans="1:21">
      <c r="B70" s="14" t="s">
        <v>295</v>
      </c>
      <c r="C70" s="14" t="s">
        <v>296</v>
      </c>
      <c r="U70" t="s">
        <v>297</v>
      </c>
    </row>
    <row r="71" spans="1:21">
      <c r="B71" s="14" t="s">
        <v>299</v>
      </c>
      <c r="C71" s="14" t="s">
        <v>300</v>
      </c>
      <c r="O71" s="4" t="s">
        <v>294</v>
      </c>
      <c r="U71" t="s">
        <v>301</v>
      </c>
    </row>
    <row r="72" spans="1:21">
      <c r="B72" s="14" t="s">
        <v>303</v>
      </c>
      <c r="C72" s="14" t="s">
        <v>101</v>
      </c>
      <c r="O72" t="s">
        <v>483</v>
      </c>
      <c r="U72" t="s">
        <v>304</v>
      </c>
    </row>
    <row r="73" spans="1:21">
      <c r="B73" s="14" t="s">
        <v>306</v>
      </c>
      <c r="C73" s="14" t="s">
        <v>307</v>
      </c>
      <c r="O73" t="s">
        <v>298</v>
      </c>
      <c r="U73" t="s">
        <v>308</v>
      </c>
    </row>
    <row r="74" spans="1:21">
      <c r="A74" s="4" t="s">
        <v>323</v>
      </c>
      <c r="C74" s="14" t="s">
        <v>309</v>
      </c>
      <c r="O74" t="s">
        <v>302</v>
      </c>
      <c r="U74" t="s">
        <v>74</v>
      </c>
    </row>
    <row r="75" spans="1:21">
      <c r="A75" t="s">
        <v>482</v>
      </c>
      <c r="C75" s="14" t="s">
        <v>311</v>
      </c>
      <c r="O75" t="s">
        <v>305</v>
      </c>
      <c r="U75" t="s">
        <v>312</v>
      </c>
    </row>
    <row r="76" spans="1:21">
      <c r="A76" t="s">
        <v>80</v>
      </c>
      <c r="C76" s="14" t="s">
        <v>314</v>
      </c>
      <c r="O76" t="s">
        <v>103</v>
      </c>
      <c r="U76" t="s">
        <v>315</v>
      </c>
    </row>
    <row r="77" spans="1:21">
      <c r="A77" t="s">
        <v>328</v>
      </c>
      <c r="C77" s="14" t="s">
        <v>316</v>
      </c>
      <c r="O77" t="s">
        <v>310</v>
      </c>
      <c r="U77" t="s">
        <v>317</v>
      </c>
    </row>
    <row r="78" spans="1:21">
      <c r="C78" s="14" t="s">
        <v>319</v>
      </c>
      <c r="O78" t="s">
        <v>313</v>
      </c>
      <c r="U78" t="s">
        <v>320</v>
      </c>
    </row>
    <row r="79" spans="1:21">
      <c r="C79" s="14" t="s">
        <v>321</v>
      </c>
      <c r="O79" t="s">
        <v>78</v>
      </c>
      <c r="U79" t="s">
        <v>322</v>
      </c>
    </row>
    <row r="80" spans="1:21">
      <c r="C80" s="14" t="s">
        <v>324</v>
      </c>
      <c r="O80" t="s">
        <v>318</v>
      </c>
      <c r="U80" t="s">
        <v>325</v>
      </c>
    </row>
    <row r="81" spans="1:21">
      <c r="C81" s="14" t="s">
        <v>326</v>
      </c>
      <c r="U81" t="s">
        <v>327</v>
      </c>
    </row>
    <row r="82" spans="1:21">
      <c r="C82" s="14" t="s">
        <v>329</v>
      </c>
      <c r="U82" t="s">
        <v>330</v>
      </c>
    </row>
    <row r="83" spans="1:21">
      <c r="A83" s="4" t="s">
        <v>332</v>
      </c>
      <c r="C83" s="14" t="s">
        <v>306</v>
      </c>
      <c r="U83" t="s">
        <v>331</v>
      </c>
    </row>
    <row r="84" spans="1:21">
      <c r="A84" t="s">
        <v>484</v>
      </c>
      <c r="U84" t="s">
        <v>333</v>
      </c>
    </row>
    <row r="85" spans="1:21">
      <c r="A85" t="s">
        <v>81</v>
      </c>
      <c r="U85" t="s">
        <v>334</v>
      </c>
    </row>
    <row r="86" spans="1:21">
      <c r="A86" t="s">
        <v>82</v>
      </c>
      <c r="U86" t="s">
        <v>335</v>
      </c>
    </row>
    <row r="87" spans="1:21">
      <c r="A87" t="s">
        <v>336</v>
      </c>
      <c r="U87" t="s">
        <v>337</v>
      </c>
    </row>
    <row r="88" spans="1:21">
      <c r="A88" t="s">
        <v>105</v>
      </c>
      <c r="U88" t="s">
        <v>338</v>
      </c>
    </row>
    <row r="89" spans="1:21">
      <c r="A89" t="s">
        <v>104</v>
      </c>
      <c r="U89" t="s">
        <v>339</v>
      </c>
    </row>
    <row r="90" spans="1:21">
      <c r="A90" t="s">
        <v>340</v>
      </c>
      <c r="U90" t="s">
        <v>341</v>
      </c>
    </row>
    <row r="91" spans="1:21">
      <c r="A91" t="s">
        <v>342</v>
      </c>
      <c r="U91" t="s">
        <v>343</v>
      </c>
    </row>
    <row r="92" spans="1:21">
      <c r="A92" t="s">
        <v>344</v>
      </c>
      <c r="U92" t="s">
        <v>345</v>
      </c>
    </row>
    <row r="93" spans="1:21">
      <c r="A93" t="s">
        <v>346</v>
      </c>
      <c r="U93" t="s">
        <v>347</v>
      </c>
    </row>
    <row r="94" spans="1:21">
      <c r="A94" s="3" t="s">
        <v>348</v>
      </c>
      <c r="U94" t="s">
        <v>349</v>
      </c>
    </row>
    <row r="95" spans="1:21">
      <c r="A95" s="3" t="s">
        <v>350</v>
      </c>
      <c r="U95" t="s">
        <v>351</v>
      </c>
    </row>
    <row r="96" spans="1:21">
      <c r="U96" t="s">
        <v>353</v>
      </c>
    </row>
    <row r="97" spans="1:21">
      <c r="U97" t="s">
        <v>355</v>
      </c>
    </row>
    <row r="98" spans="1:21">
      <c r="U98" t="s">
        <v>356</v>
      </c>
    </row>
    <row r="99" spans="1:21">
      <c r="A99" s="4" t="s">
        <v>352</v>
      </c>
    </row>
    <row r="100" spans="1:21">
      <c r="A100" t="s">
        <v>485</v>
      </c>
    </row>
    <row r="101" spans="1:21">
      <c r="A101" s="3" t="s">
        <v>354</v>
      </c>
    </row>
    <row r="102" spans="1:21">
      <c r="A102" s="3" t="s">
        <v>106</v>
      </c>
    </row>
    <row r="103" spans="1:21">
      <c r="A103" s="3" t="s">
        <v>357</v>
      </c>
      <c r="U103" s="4" t="s">
        <v>362</v>
      </c>
    </row>
    <row r="104" spans="1:21">
      <c r="A104" s="3" t="s">
        <v>358</v>
      </c>
      <c r="U104" t="s">
        <v>364</v>
      </c>
    </row>
    <row r="105" spans="1:21">
      <c r="A105" s="3" t="s">
        <v>359</v>
      </c>
      <c r="U105" t="s">
        <v>366</v>
      </c>
    </row>
    <row r="106" spans="1:21">
      <c r="A106" s="3" t="s">
        <v>360</v>
      </c>
      <c r="U106" t="s">
        <v>368</v>
      </c>
    </row>
    <row r="107" spans="1:21">
      <c r="A107" s="3" t="s">
        <v>361</v>
      </c>
      <c r="U107" t="s">
        <v>370</v>
      </c>
    </row>
    <row r="108" spans="1:21">
      <c r="A108" s="3" t="s">
        <v>83</v>
      </c>
      <c r="U108" t="s">
        <v>371</v>
      </c>
    </row>
    <row r="109" spans="1:21">
      <c r="A109" s="3" t="s">
        <v>363</v>
      </c>
      <c r="U109" t="s">
        <v>372</v>
      </c>
    </row>
    <row r="110" spans="1:21">
      <c r="A110" s="3" t="s">
        <v>365</v>
      </c>
      <c r="U110" t="s">
        <v>373</v>
      </c>
    </row>
    <row r="111" spans="1:21">
      <c r="A111" s="3" t="s">
        <v>367</v>
      </c>
      <c r="U111" t="s">
        <v>374</v>
      </c>
    </row>
    <row r="112" spans="1:21">
      <c r="A112" s="3" t="s">
        <v>369</v>
      </c>
      <c r="U112" t="s">
        <v>375</v>
      </c>
    </row>
    <row r="113" spans="1:21">
      <c r="U113" t="s">
        <v>376</v>
      </c>
    </row>
    <row r="114" spans="1:21">
      <c r="U114" t="s">
        <v>377</v>
      </c>
    </row>
    <row r="115" spans="1:21">
      <c r="U115" t="s">
        <v>378</v>
      </c>
    </row>
    <row r="116" spans="1:21">
      <c r="U116" t="s">
        <v>379</v>
      </c>
    </row>
    <row r="117" spans="1:21">
      <c r="U117" t="s">
        <v>380</v>
      </c>
    </row>
    <row r="118" spans="1:21">
      <c r="A118" s="13" t="s">
        <v>381</v>
      </c>
      <c r="U118" t="s">
        <v>382</v>
      </c>
    </row>
    <row r="119" spans="1:21">
      <c r="A119" t="s">
        <v>486</v>
      </c>
      <c r="U119" t="s">
        <v>384</v>
      </c>
    </row>
    <row r="120" spans="1:21">
      <c r="A120" s="3" t="s">
        <v>383</v>
      </c>
      <c r="U120" t="s">
        <v>385</v>
      </c>
    </row>
    <row r="121" spans="1:21">
      <c r="A121" s="3" t="s">
        <v>107</v>
      </c>
      <c r="U121" t="s">
        <v>386</v>
      </c>
    </row>
    <row r="122" spans="1:21">
      <c r="A122" s="3" t="s">
        <v>85</v>
      </c>
      <c r="U122" t="s">
        <v>387</v>
      </c>
    </row>
    <row r="123" spans="1:21">
      <c r="A123" s="3" t="s">
        <v>367</v>
      </c>
      <c r="U123" t="s">
        <v>388</v>
      </c>
    </row>
    <row r="124" spans="1:21">
      <c r="A124" s="3" t="s">
        <v>306</v>
      </c>
      <c r="U124" t="s">
        <v>389</v>
      </c>
    </row>
    <row r="125" spans="1:21">
      <c r="U125" t="s">
        <v>390</v>
      </c>
    </row>
    <row r="126" spans="1:21">
      <c r="A126" s="13" t="s">
        <v>391</v>
      </c>
      <c r="U126" t="s">
        <v>392</v>
      </c>
    </row>
    <row r="127" spans="1:21">
      <c r="A127" t="s">
        <v>487</v>
      </c>
      <c r="U127" t="s">
        <v>393</v>
      </c>
    </row>
    <row r="128" spans="1:21">
      <c r="A128" s="3" t="s">
        <v>108</v>
      </c>
      <c r="U128" t="s">
        <v>395</v>
      </c>
    </row>
    <row r="129" spans="1:21">
      <c r="A129" s="3" t="s">
        <v>394</v>
      </c>
      <c r="U129" t="s">
        <v>396</v>
      </c>
    </row>
    <row r="130" spans="1:21">
      <c r="A130" s="3" t="s">
        <v>86</v>
      </c>
      <c r="U130" t="s">
        <v>398</v>
      </c>
    </row>
    <row r="131" spans="1:21">
      <c r="A131" t="s">
        <v>397</v>
      </c>
      <c r="U131" t="s">
        <v>400</v>
      </c>
    </row>
    <row r="132" spans="1:21">
      <c r="A132" t="s">
        <v>399</v>
      </c>
      <c r="U132" t="s">
        <v>402</v>
      </c>
    </row>
    <row r="133" spans="1:21">
      <c r="A133" t="s">
        <v>401</v>
      </c>
    </row>
    <row r="134" spans="1:21">
      <c r="A134" t="s">
        <v>403</v>
      </c>
    </row>
    <row r="135" spans="1:21">
      <c r="U135" t="s">
        <v>404</v>
      </c>
    </row>
    <row r="136" spans="1:21">
      <c r="U136" t="s">
        <v>482</v>
      </c>
    </row>
    <row r="137" spans="1:21">
      <c r="U137" s="14" t="s">
        <v>405</v>
      </c>
    </row>
    <row r="138" spans="1:21">
      <c r="U138" s="14" t="s">
        <v>406</v>
      </c>
    </row>
    <row r="139" spans="1:21">
      <c r="U139" s="14" t="s">
        <v>407</v>
      </c>
    </row>
    <row r="140" spans="1:21">
      <c r="U140" s="14" t="s">
        <v>306</v>
      </c>
    </row>
    <row r="141" spans="1:21">
      <c r="U141" s="14" t="s">
        <v>408</v>
      </c>
    </row>
    <row r="142" spans="1:21">
      <c r="U142" s="14" t="s">
        <v>409</v>
      </c>
    </row>
    <row r="143" spans="1:21">
      <c r="A143" s="3" t="s">
        <v>411</v>
      </c>
      <c r="U143" s="14" t="s">
        <v>410</v>
      </c>
    </row>
    <row r="144" spans="1:21">
      <c r="A144" s="78">
        <f>MIN([1]Report!S33:V37)</f>
        <v>2.0299999999999998</v>
      </c>
      <c r="B144" s="78">
        <f>VLOOKUP('Dropdown '!A144,B147:D151,2,FALSE)</f>
        <v>38.75</v>
      </c>
      <c r="U144" s="14" t="s">
        <v>412</v>
      </c>
    </row>
    <row r="145" spans="1:21">
      <c r="U145" s="14" t="s">
        <v>79</v>
      </c>
    </row>
    <row r="146" spans="1:21">
      <c r="U146" s="14" t="s">
        <v>413</v>
      </c>
    </row>
    <row r="147" spans="1:21">
      <c r="A147" s="6" t="s">
        <v>47</v>
      </c>
      <c r="B147" s="15">
        <f>[1]Report!S33</f>
        <v>2.66</v>
      </c>
      <c r="C147">
        <v>27</v>
      </c>
      <c r="D147" s="11">
        <f>[1]Report!W33</f>
        <v>71.86</v>
      </c>
      <c r="E147" s="10"/>
      <c r="U147" s="14" t="s">
        <v>414</v>
      </c>
    </row>
    <row r="148" spans="1:21">
      <c r="A148" s="7" t="s">
        <v>49</v>
      </c>
      <c r="B148" s="11">
        <f>[1]Report!S34</f>
        <v>2.36</v>
      </c>
      <c r="C148">
        <v>31</v>
      </c>
      <c r="D148" s="11">
        <f>[1]Report!W34</f>
        <v>73.319999999999993</v>
      </c>
      <c r="E148" s="12"/>
      <c r="U148" s="14" t="s">
        <v>415</v>
      </c>
    </row>
    <row r="149" spans="1:21">
      <c r="A149" s="6" t="s">
        <v>50</v>
      </c>
      <c r="B149" s="11">
        <f>[1]Report!S35</f>
        <v>2.1800000000000002</v>
      </c>
      <c r="C149">
        <v>34.75</v>
      </c>
      <c r="D149" s="11">
        <f>[1]Report!W35</f>
        <v>75.88</v>
      </c>
      <c r="E149" s="10"/>
      <c r="U149" s="14" t="s">
        <v>416</v>
      </c>
    </row>
    <row r="150" spans="1:21">
      <c r="A150" s="7" t="s">
        <v>51</v>
      </c>
      <c r="B150" s="11">
        <f>[1]Report!S36</f>
        <v>2.0299999999999998</v>
      </c>
      <c r="C150">
        <v>38.75</v>
      </c>
      <c r="D150" s="11">
        <f>[1]Report!W36</f>
        <v>78.680000000000007</v>
      </c>
      <c r="E150" s="12"/>
      <c r="U150" s="14" t="s">
        <v>417</v>
      </c>
    </row>
    <row r="151" spans="1:21">
      <c r="A151" s="6" t="s">
        <v>52</v>
      </c>
      <c r="B151" s="11">
        <f>[1]Report!S37</f>
        <v>2.91</v>
      </c>
      <c r="C151">
        <v>25</v>
      </c>
      <c r="D151" s="11">
        <f>[1]Report!W37</f>
        <v>72.87</v>
      </c>
      <c r="E151" s="10"/>
      <c r="U151" s="14" t="s">
        <v>418</v>
      </c>
    </row>
    <row r="152" spans="1:21">
      <c r="U152" s="14" t="s">
        <v>419</v>
      </c>
    </row>
    <row r="153" spans="1:21">
      <c r="B153" s="3" t="s">
        <v>421</v>
      </c>
      <c r="U153" s="14" t="s">
        <v>420</v>
      </c>
    </row>
    <row r="154" spans="1:21">
      <c r="B154" s="9" t="e">
        <f>IF(#REF!&lt;1,#REF!, "")</f>
        <v>#REF!</v>
      </c>
      <c r="U154" s="14" t="s">
        <v>422</v>
      </c>
    </row>
    <row r="155" spans="1:21">
      <c r="B155" s="9" t="e">
        <f>IF(#REF!&lt;1,#REF!, "")</f>
        <v>#REF!</v>
      </c>
      <c r="U155" s="14" t="s">
        <v>423</v>
      </c>
    </row>
    <row r="156" spans="1:21">
      <c r="B156" s="9" t="e">
        <f>IF(#REF!&lt;1,#REF!, "")</f>
        <v>#REF!</v>
      </c>
      <c r="U156" s="14" t="s">
        <v>424</v>
      </c>
    </row>
    <row r="157" spans="1:21">
      <c r="B157" s="9" t="e">
        <f>IF(#REF!&lt;1,#REF!, "")</f>
        <v>#REF!</v>
      </c>
      <c r="U157" s="14" t="s">
        <v>425</v>
      </c>
    </row>
    <row r="158" spans="1:21">
      <c r="B158" s="9" t="e">
        <f>IF(#REF!&lt;1,#REF!, "")</f>
        <v>#REF!</v>
      </c>
      <c r="U158" s="14" t="s">
        <v>426</v>
      </c>
    </row>
    <row r="159" spans="1:21">
      <c r="B159" s="8" t="e">
        <f>TRUNC(MIN(B154:B158))</f>
        <v>#REF!</v>
      </c>
      <c r="U159" s="14" t="s">
        <v>427</v>
      </c>
    </row>
    <row r="160" spans="1:21">
      <c r="U160" s="14" t="s">
        <v>428</v>
      </c>
    </row>
    <row r="161" spans="1:21">
      <c r="U161" s="14" t="s">
        <v>429</v>
      </c>
    </row>
    <row r="162" spans="1:21">
      <c r="U162" s="14" t="s">
        <v>430</v>
      </c>
    </row>
    <row r="163" spans="1:21">
      <c r="U163" s="14" t="s">
        <v>431</v>
      </c>
    </row>
    <row r="164" spans="1:21">
      <c r="L164" t="e">
        <f>TRUNC(B154,1)</f>
        <v>#REF!</v>
      </c>
      <c r="U164" s="14" t="s">
        <v>432</v>
      </c>
    </row>
    <row r="165" spans="1:21">
      <c r="U165" s="14" t="s">
        <v>433</v>
      </c>
    </row>
    <row r="166" spans="1:21">
      <c r="U166" s="14" t="s">
        <v>434</v>
      </c>
    </row>
    <row r="167" spans="1:21">
      <c r="A167" s="207"/>
      <c r="B167" s="207"/>
      <c r="C167" s="207"/>
      <c r="U167" s="14" t="s">
        <v>435</v>
      </c>
    </row>
    <row r="168" spans="1:21">
      <c r="A168" s="6"/>
      <c r="B168" s="78"/>
      <c r="C168" s="5"/>
      <c r="U168" s="14" t="s">
        <v>436</v>
      </c>
    </row>
    <row r="169" spans="1:21">
      <c r="A169" s="7"/>
      <c r="B169" s="78"/>
      <c r="C169" s="5"/>
      <c r="U169" s="14" t="s">
        <v>437</v>
      </c>
    </row>
    <row r="170" spans="1:21">
      <c r="A170" s="6"/>
      <c r="B170" s="78"/>
      <c r="C170" s="5"/>
      <c r="U170" s="14" t="s">
        <v>438</v>
      </c>
    </row>
    <row r="171" spans="1:21">
      <c r="A171" s="7"/>
      <c r="B171" s="78"/>
      <c r="C171" s="5"/>
      <c r="U171" s="14" t="s">
        <v>439</v>
      </c>
    </row>
    <row r="172" spans="1:21">
      <c r="A172" s="6"/>
      <c r="B172" s="78"/>
      <c r="C172" s="5"/>
      <c r="U172" s="14" t="s">
        <v>440</v>
      </c>
    </row>
    <row r="173" spans="1:21">
      <c r="U173" s="14" t="s">
        <v>441</v>
      </c>
    </row>
    <row r="174" spans="1:21">
      <c r="U174" s="14" t="s">
        <v>442</v>
      </c>
    </row>
    <row r="175" spans="1:21">
      <c r="B175" s="3"/>
      <c r="U175" s="14" t="s">
        <v>443</v>
      </c>
    </row>
    <row r="176" spans="1:21">
      <c r="B176" s="4"/>
      <c r="U176" s="14" t="s">
        <v>444</v>
      </c>
    </row>
    <row r="177" spans="2:2">
      <c r="B177" s="4"/>
    </row>
    <row r="178" spans="2:2">
      <c r="B178" s="4"/>
    </row>
    <row r="179" spans="2:2">
      <c r="B179" s="4"/>
    </row>
    <row r="180" spans="2:2">
      <c r="B180" s="4"/>
    </row>
    <row r="194" spans="1:10">
      <c r="A194" t="e" cm="1">
        <f t="array" ref="A194">_xlfn.TEXTSPLIT(#REF!," ")</f>
        <v>#REF!</v>
      </c>
    </row>
    <row r="195" spans="1:10" ht="13.95" customHeight="1"/>
    <row r="196" spans="1:10" s="68" customFormat="1"/>
    <row r="197" spans="1:10" s="68" customFormat="1"/>
    <row r="198" spans="1:10" s="68" customFormat="1"/>
    <row r="199" spans="1:10" s="68" customFormat="1"/>
    <row r="200" spans="1:10" s="68" customFormat="1"/>
    <row r="201" spans="1:10" s="68" customFormat="1"/>
    <row r="204" spans="1:10">
      <c r="C204" s="78" t="s">
        <v>445</v>
      </c>
      <c r="D204" s="78" t="s">
        <v>446</v>
      </c>
      <c r="E204" s="78" t="s">
        <v>447</v>
      </c>
      <c r="F204" s="78" t="s">
        <v>98</v>
      </c>
      <c r="G204" s="78" t="s">
        <v>99</v>
      </c>
    </row>
    <row r="205" spans="1:10">
      <c r="A205" s="4" t="s">
        <v>91</v>
      </c>
      <c r="B205" t="s">
        <v>92</v>
      </c>
      <c r="C205" t="e">
        <f>#REF!</f>
        <v>#REF!</v>
      </c>
      <c r="D205" t="e">
        <f>#REF!</f>
        <v>#REF!</v>
      </c>
      <c r="E205" t="e">
        <f>#REF!</f>
        <v>#REF!</v>
      </c>
      <c r="F205" t="e">
        <f>#REF!</f>
        <v>#REF!</v>
      </c>
      <c r="G205" t="e">
        <f>#REF!</f>
        <v>#REF!</v>
      </c>
      <c r="H205" t="e">
        <f>#REF!</f>
        <v>#REF!</v>
      </c>
      <c r="I205" t="e">
        <f>#REF!</f>
        <v>#REF!</v>
      </c>
      <c r="J205" t="e">
        <f>#REF!</f>
        <v>#REF!</v>
      </c>
    </row>
    <row r="206" spans="1:10">
      <c r="A206" t="s">
        <v>91</v>
      </c>
      <c r="B206" t="s">
        <v>92</v>
      </c>
      <c r="C206" t="e">
        <f>#REF!</f>
        <v>#REF!</v>
      </c>
      <c r="D206" t="e">
        <f>#REF!</f>
        <v>#REF!</v>
      </c>
      <c r="E206" t="e">
        <f>#REF!</f>
        <v>#REF!</v>
      </c>
      <c r="F206" t="e">
        <f>#REF!</f>
        <v>#REF!</v>
      </c>
      <c r="G206" t="e">
        <f>#REF!</f>
        <v>#REF!</v>
      </c>
      <c r="H206" t="e">
        <f>#REF!</f>
        <v>#REF!</v>
      </c>
      <c r="I206" t="e">
        <f>#REF!</f>
        <v>#REF!</v>
      </c>
      <c r="J206" t="e">
        <f>#REF!</f>
        <v>#REF!</v>
      </c>
    </row>
    <row r="207" spans="1:10">
      <c r="A207" s="4" t="s">
        <v>91</v>
      </c>
      <c r="B207" t="s">
        <v>93</v>
      </c>
      <c r="C207" t="e">
        <f>#REF!</f>
        <v>#REF!</v>
      </c>
      <c r="D207" t="e">
        <f>#REF!</f>
        <v>#REF!</v>
      </c>
      <c r="E207" t="e">
        <f>#REF!</f>
        <v>#REF!</v>
      </c>
      <c r="F207" t="e">
        <f>#REF!</f>
        <v>#REF!</v>
      </c>
      <c r="G207" t="e">
        <f>#REF!</f>
        <v>#REF!</v>
      </c>
      <c r="H207" t="e">
        <f>#REF!</f>
        <v>#REF!</v>
      </c>
      <c r="I207" t="e">
        <f>#REF!</f>
        <v>#REF!</v>
      </c>
      <c r="J207" t="e">
        <f>#REF!</f>
        <v>#REF!</v>
      </c>
    </row>
    <row r="208" spans="1:10">
      <c r="A208" t="s">
        <v>91</v>
      </c>
      <c r="B208" t="s">
        <v>93</v>
      </c>
      <c r="C208" t="e">
        <f>#REF!</f>
        <v>#REF!</v>
      </c>
      <c r="D208" t="e">
        <f>#REF!</f>
        <v>#REF!</v>
      </c>
      <c r="E208" t="e">
        <f>#REF!</f>
        <v>#REF!</v>
      </c>
      <c r="F208" t="e">
        <f>#REF!</f>
        <v>#REF!</v>
      </c>
      <c r="G208" t="e">
        <f>#REF!</f>
        <v>#REF!</v>
      </c>
      <c r="H208" t="e">
        <f>#REF!</f>
        <v>#REF!</v>
      </c>
      <c r="I208" t="e">
        <f>#REF!</f>
        <v>#REF!</v>
      </c>
      <c r="J208" t="e">
        <f>#REF!</f>
        <v>#REF!</v>
      </c>
    </row>
    <row r="213" spans="4:11">
      <c r="D213" s="4"/>
      <c r="E213" t="s">
        <v>92</v>
      </c>
      <c r="F213" t="e">
        <f>MIN(C205,C206)</f>
        <v>#REF!</v>
      </c>
      <c r="G213" t="e">
        <f>VLOOKUP($F$213,$C205:$J$206,2,FALSE)</f>
        <v>#REF!</v>
      </c>
      <c r="H213" t="e">
        <f>VLOOKUP($F$213,$C205:$J$206,3,FALSE)</f>
        <v>#REF!</v>
      </c>
      <c r="I213" t="e">
        <f>VLOOKUP($F$213,$C205:$J$206,4,FALSE)</f>
        <v>#REF!</v>
      </c>
      <c r="J213" t="e">
        <f>VLOOKUP($F$213,$C205:$J$206,5,FALSE)</f>
        <v>#REF!</v>
      </c>
      <c r="K213" t="e">
        <f>VLOOKUP($F$213,$C205:$J$206,6,FALSE)</f>
        <v>#REF!</v>
      </c>
    </row>
    <row r="214" spans="4:11">
      <c r="H214" t="e" cm="1">
        <f t="array" ref="H214">_xlfn.TEXTSPLIT(H213," ")</f>
        <v>#REF!</v>
      </c>
    </row>
    <row r="215" spans="4:11">
      <c r="H215" t="e">
        <f>(H214&amp;" "&amp;I214)</f>
        <v>#REF!</v>
      </c>
      <c r="I215">
        <f>J214</f>
        <v>0</v>
      </c>
    </row>
    <row r="218" spans="4:11">
      <c r="E218" t="s">
        <v>93</v>
      </c>
      <c r="F218" t="e">
        <f>MIN(C207,C208)</f>
        <v>#REF!</v>
      </c>
      <c r="G218" t="e">
        <f>VLOOKUP($F$218,$C$207:$J$208,2,FALSE)</f>
        <v>#REF!</v>
      </c>
      <c r="H218" t="e">
        <f>VLOOKUP($F$218,$C$207:$J$208,3,FALSE)</f>
        <v>#REF!</v>
      </c>
      <c r="I218" t="e">
        <f>VLOOKUP($F$218,$C$207:$J$208,4,FALSE)</f>
        <v>#REF!</v>
      </c>
      <c r="J218" t="e">
        <f>VLOOKUP($F$218,$C$207:$J$208,5,FALSE)</f>
        <v>#REF!</v>
      </c>
      <c r="K218" t="e">
        <f>VLOOKUP($F$218,$C$207:$J$208,6,FALSE)</f>
        <v>#REF!</v>
      </c>
    </row>
    <row r="219" spans="4:11">
      <c r="H219" t="e" cm="1">
        <f t="array" ref="H219">_xlfn.TEXTSPLIT(H218," ")</f>
        <v>#REF!</v>
      </c>
    </row>
    <row r="220" spans="4:11">
      <c r="H220" t="e">
        <f>(H219&amp;" "&amp;I219)</f>
        <v>#REF!</v>
      </c>
      <c r="I220">
        <f>J219</f>
        <v>0</v>
      </c>
    </row>
    <row r="226" spans="1:10">
      <c r="B226" t="s">
        <v>43</v>
      </c>
    </row>
    <row r="227" spans="1:10">
      <c r="A227" t="s">
        <v>94</v>
      </c>
      <c r="B227" t="e">
        <f>#REF!</f>
        <v>#REF!</v>
      </c>
      <c r="E227" t="e" cm="1">
        <f t="array" ref="E227">_xlfn.TEXTSPLIT(B227," ",)</f>
        <v>#REF!</v>
      </c>
      <c r="I227" t="e">
        <f>E227&amp;" "&amp;F227</f>
        <v>#REF!</v>
      </c>
      <c r="J227">
        <f>G227</f>
        <v>0</v>
      </c>
    </row>
    <row r="228" spans="1:10">
      <c r="A228" t="s">
        <v>95</v>
      </c>
      <c r="B228" t="e">
        <f>#REF!</f>
        <v>#REF!</v>
      </c>
      <c r="E228" t="e" cm="1">
        <f t="array" ref="E228">_xlfn.TEXTSPLIT(B228," ",)</f>
        <v>#REF!</v>
      </c>
      <c r="I228" t="e">
        <f t="shared" ref="I228:I236" si="0">E228&amp;" "&amp;F228</f>
        <v>#REF!</v>
      </c>
      <c r="J228">
        <f t="shared" ref="J228:J236" si="1">G228</f>
        <v>0</v>
      </c>
    </row>
    <row r="229" spans="1:10">
      <c r="A229" t="s">
        <v>96</v>
      </c>
      <c r="B229" t="e">
        <f>#REF!</f>
        <v>#REF!</v>
      </c>
      <c r="E229" t="e" cm="1">
        <f t="array" ref="E229">_xlfn.TEXTSPLIT(B229," ",)</f>
        <v>#REF!</v>
      </c>
      <c r="I229" t="e">
        <f t="shared" si="0"/>
        <v>#REF!</v>
      </c>
      <c r="J229">
        <f t="shared" si="1"/>
        <v>0</v>
      </c>
    </row>
    <row r="230" spans="1:10">
      <c r="A230" t="s">
        <v>55</v>
      </c>
      <c r="B230" t="e">
        <f>#REF!</f>
        <v>#REF!</v>
      </c>
      <c r="E230" t="e" cm="1">
        <f t="array" ref="E230">_xlfn.TEXTSPLIT(B230," ",)</f>
        <v>#REF!</v>
      </c>
      <c r="I230" t="e">
        <f t="shared" si="0"/>
        <v>#REF!</v>
      </c>
      <c r="J230">
        <f t="shared" si="1"/>
        <v>0</v>
      </c>
    </row>
    <row r="231" spans="1:10">
      <c r="A231" t="s">
        <v>56</v>
      </c>
      <c r="B231" t="e">
        <f>#REF!</f>
        <v>#REF!</v>
      </c>
      <c r="E231" t="e" cm="1">
        <f t="array" ref="E231">_xlfn.TEXTSPLIT(B231," ",)</f>
        <v>#REF!</v>
      </c>
      <c r="I231" t="e">
        <f t="shared" si="0"/>
        <v>#REF!</v>
      </c>
      <c r="J231">
        <f t="shared" si="1"/>
        <v>0</v>
      </c>
    </row>
    <row r="232" spans="1:10">
      <c r="A232" t="s">
        <v>47</v>
      </c>
      <c r="B232" t="e">
        <f>#REF!</f>
        <v>#REF!</v>
      </c>
      <c r="E232" t="e" cm="1">
        <f t="array" ref="E232">_xlfn.TEXTSPLIT(B232," ",)</f>
        <v>#REF!</v>
      </c>
      <c r="I232" t="e">
        <f t="shared" si="0"/>
        <v>#REF!</v>
      </c>
      <c r="J232">
        <f t="shared" si="1"/>
        <v>0</v>
      </c>
    </row>
    <row r="233" spans="1:10">
      <c r="A233" t="s">
        <v>49</v>
      </c>
      <c r="B233" t="e">
        <f>#REF!</f>
        <v>#REF!</v>
      </c>
      <c r="E233" t="e" cm="1">
        <f t="array" ref="E233">_xlfn.TEXTSPLIT(B233," ",)</f>
        <v>#REF!</v>
      </c>
      <c r="I233" t="e">
        <f t="shared" si="0"/>
        <v>#REF!</v>
      </c>
      <c r="J233">
        <f t="shared" si="1"/>
        <v>0</v>
      </c>
    </row>
    <row r="234" spans="1:10">
      <c r="A234" t="s">
        <v>50</v>
      </c>
      <c r="B234" t="e">
        <f>#REF!</f>
        <v>#REF!</v>
      </c>
      <c r="E234" t="e" cm="1">
        <f t="array" ref="E234">_xlfn.TEXTSPLIT(B234," ",)</f>
        <v>#REF!</v>
      </c>
      <c r="I234" t="e">
        <f t="shared" si="0"/>
        <v>#REF!</v>
      </c>
      <c r="J234">
        <f t="shared" si="1"/>
        <v>0</v>
      </c>
    </row>
    <row r="235" spans="1:10">
      <c r="A235" t="s">
        <v>51</v>
      </c>
      <c r="B235" t="e">
        <f>#REF!</f>
        <v>#REF!</v>
      </c>
      <c r="E235" t="e" cm="1">
        <f t="array" ref="E235">_xlfn.TEXTSPLIT(B235," ",)</f>
        <v>#REF!</v>
      </c>
      <c r="I235" t="e">
        <f t="shared" si="0"/>
        <v>#REF!</v>
      </c>
      <c r="J235">
        <f t="shared" si="1"/>
        <v>0</v>
      </c>
    </row>
    <row r="236" spans="1:10">
      <c r="A236" t="s">
        <v>97</v>
      </c>
      <c r="B236" t="e">
        <f>#REF!</f>
        <v>#REF!</v>
      </c>
      <c r="E236" t="e" cm="1">
        <f t="array" ref="E236">_xlfn.TEXTSPLIT(B236," ",)</f>
        <v>#REF!</v>
      </c>
      <c r="I236" t="e">
        <f t="shared" si="0"/>
        <v>#REF!</v>
      </c>
      <c r="J236">
        <f t="shared" si="1"/>
        <v>0</v>
      </c>
    </row>
    <row r="239" spans="1:10">
      <c r="B239" s="78" t="s">
        <v>448</v>
      </c>
    </row>
    <row r="240" spans="1:10">
      <c r="A240" s="6"/>
      <c r="B240" s="9" t="e">
        <f>IF(#REF!&lt;1,#REF!, "")</f>
        <v>#REF!</v>
      </c>
    </row>
    <row r="241" spans="1:2">
      <c r="A241" s="7"/>
      <c r="B241" s="9" t="e">
        <f>IF(#REF!&lt;1,#REF!, "")</f>
        <v>#REF!</v>
      </c>
    </row>
    <row r="242" spans="1:2">
      <c r="A242" s="6"/>
      <c r="B242" s="9" t="e">
        <f>IF(#REF!&lt;1,#REF!, "")</f>
        <v>#REF!</v>
      </c>
    </row>
    <row r="243" spans="1:2">
      <c r="A243" s="7"/>
      <c r="B243" s="9" t="e">
        <f>IF(#REF!&lt;1,#REF!, "")</f>
        <v>#REF!</v>
      </c>
    </row>
    <row r="244" spans="1:2">
      <c r="A244" s="6"/>
      <c r="B244" s="9" t="e">
        <f>IF(#REF!&lt;1,#REF!, "")</f>
        <v>#REF!</v>
      </c>
    </row>
    <row r="245" spans="1:2">
      <c r="B245" s="8" t="e">
        <f>TRUNC(MIN(B240:B244))</f>
        <v>#REF!</v>
      </c>
    </row>
    <row r="247" spans="1:2" s="68" customFormat="1"/>
    <row r="248" spans="1:2" s="68" customFormat="1"/>
    <row r="249" spans="1:2" s="68" customFormat="1"/>
    <row r="250" spans="1:2" s="68" customFormat="1"/>
    <row r="251" spans="1:2" s="68" customFormat="1"/>
    <row r="252" spans="1:2" s="68" customFormat="1"/>
    <row r="256" spans="1:2">
      <c r="B256" t="s">
        <v>449</v>
      </c>
    </row>
    <row r="257" spans="1:2">
      <c r="B257" s="9" t="str">
        <f>IF('Manual Input Report'!U38&lt;1,'Manual Input Report'!Z38, "")</f>
        <v/>
      </c>
    </row>
    <row r="258" spans="1:2">
      <c r="B258" s="9" t="str">
        <f>IF('Manual Input Report'!U38&lt;1,'Manual Input Report'!Z38, "")</f>
        <v/>
      </c>
    </row>
    <row r="259" spans="1:2">
      <c r="B259" s="9" t="str">
        <f>IF('Manual Input Report'!U39&lt;1,'Manual Input Report'!Z39, "")</f>
        <v/>
      </c>
    </row>
    <row r="260" spans="1:2">
      <c r="B260" s="9" t="str">
        <f>IF('Manual Input Report'!U40&lt;1,'Manual Input Report'!Z40, "")</f>
        <v/>
      </c>
    </row>
    <row r="261" spans="1:2">
      <c r="B261" s="9" t="str">
        <f>IF('Manual Input Report'!U41&lt;1,'Manual Input Report'!Z41, "")</f>
        <v/>
      </c>
    </row>
    <row r="262" spans="1:2">
      <c r="B262" s="9" t="str">
        <f>IF('Manual Input Report'!U42&lt;1,'Manual Input Report'!Z42, "")</f>
        <v/>
      </c>
    </row>
    <row r="263" spans="1:2">
      <c r="B263" s="8">
        <f>TRUNC(MIN(B257:B262))</f>
        <v>0</v>
      </c>
    </row>
    <row r="269" spans="1:2">
      <c r="A269" t="s">
        <v>450</v>
      </c>
    </row>
    <row r="270" spans="1:2">
      <c r="A270" t="s">
        <v>489</v>
      </c>
    </row>
    <row r="271" spans="1:2">
      <c r="A271" t="s">
        <v>451</v>
      </c>
    </row>
    <row r="272" spans="1:2">
      <c r="A272" t="s">
        <v>306</v>
      </c>
    </row>
    <row r="273" spans="1:1">
      <c r="A273" t="s">
        <v>452</v>
      </c>
    </row>
    <row r="274" spans="1:1">
      <c r="A274" t="s">
        <v>453</v>
      </c>
    </row>
    <row r="275" spans="1:1">
      <c r="A275" t="s">
        <v>454</v>
      </c>
    </row>
    <row r="276" spans="1:1">
      <c r="A276" t="s">
        <v>455</v>
      </c>
    </row>
    <row r="277" spans="1:1">
      <c r="A277" t="s">
        <v>456</v>
      </c>
    </row>
    <row r="278" spans="1:1">
      <c r="A278" t="s">
        <v>457</v>
      </c>
    </row>
    <row r="279" spans="1:1">
      <c r="A279" t="s">
        <v>458</v>
      </c>
    </row>
    <row r="280" spans="1:1">
      <c r="A280" t="s">
        <v>459</v>
      </c>
    </row>
    <row r="281" spans="1:1">
      <c r="A281" t="s">
        <v>460</v>
      </c>
    </row>
    <row r="282" spans="1:1">
      <c r="A282" t="s">
        <v>461</v>
      </c>
    </row>
    <row r="283" spans="1:1">
      <c r="A283" t="s">
        <v>84</v>
      </c>
    </row>
    <row r="284" spans="1:1">
      <c r="A284" t="s">
        <v>462</v>
      </c>
    </row>
    <row r="285" spans="1:1">
      <c r="A285" t="s">
        <v>463</v>
      </c>
    </row>
    <row r="286" spans="1:1">
      <c r="A286" t="s">
        <v>464</v>
      </c>
    </row>
    <row r="287" spans="1:1">
      <c r="A287" t="s">
        <v>465</v>
      </c>
    </row>
    <row r="288" spans="1:1">
      <c r="A288" t="s">
        <v>466</v>
      </c>
    </row>
  </sheetData>
  <sheetProtection algorithmName="SHA-512" hashValue="5PDgiognq5SEjXC7bROLtwBvZlojmbP6T57DbQM+YKnMY14yw71TnOp36o2skfK4KQxvWHS4TC1FxPmhCDUQcA==" saltValue="c44Qwys0bzJVdFly1ON9Hw==" spinCount="100000" sheet="1" objects="1" scenarios="1"/>
  <mergeCells count="1">
    <mergeCell ref="A167:C16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Manual Input Report</vt:lpstr>
      <vt:lpstr>README</vt:lpstr>
      <vt:lpstr>'Manual Input Report'!Print_Area</vt:lpstr>
    </vt:vector>
  </TitlesOfParts>
  <Manager/>
  <Company>State of Nebraska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Alarcon, David</dc:creator>
  <cp:keywords/>
  <dc:description/>
  <cp:lastModifiedBy>Alarcon, David</cp:lastModifiedBy>
  <cp:revision/>
  <cp:lastPrinted>2026-05-11T18:52:05Z</cp:lastPrinted>
  <dcterms:created xsi:type="dcterms:W3CDTF">2025-08-21T16:12:37Z</dcterms:created>
  <dcterms:modified xsi:type="dcterms:W3CDTF">2026-05-11T20:08:51Z</dcterms:modified>
  <cp:category/>
  <cp:contentStatus/>
</cp:coreProperties>
</file>