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dotfs\ProjDev\Consultant Services\=TEMPLATES\Scope of Services &amp; Workbooks\Workbooks\FINAL\"/>
    </mc:Choice>
  </mc:AlternateContent>
  <xr:revisionPtr revIDLastSave="0" documentId="13_ncr:1_{584088CC-6BE5-4D20-A648-21FC98D618E8}" xr6:coauthVersionLast="47" xr6:coauthVersionMax="47" xr10:uidLastSave="{00000000-0000-0000-0000-000000000000}"/>
  <bookViews>
    <workbookView xWindow="-120" yWindow="-120" windowWidth="29040" windowHeight="17640" tabRatio="627" activeTab="1" xr2:uid="{00000000-000D-0000-FFFF-FFFF00000000}"/>
  </bookViews>
  <sheets>
    <sheet name="Directions" sheetId="29" r:id="rId1"/>
    <sheet name="Staffing Plan" sheetId="9" r:id="rId2"/>
    <sheet name="Est. of Hours" sheetId="1" r:id="rId3"/>
    <sheet name="Direct Expenses" sheetId="11" r:id="rId4"/>
    <sheet name="Notes-Assumptions" sheetId="28" r:id="rId5"/>
    <sheet name="Project Cost Breakdown" sheetId="26" r:id="rId6"/>
  </sheets>
  <externalReferences>
    <externalReference r:id="rId7"/>
    <externalReference r:id="rId8"/>
    <externalReference r:id="rId9"/>
  </externalReferences>
  <definedNames>
    <definedName name="asdfasdf" localSheetId="0">'[1]Staffing Plan'!#REF!,'[1]Staffing Plan'!$B$15:$B$22,'[1]Staffing Plan'!#REF!,'[1]Staffing Plan'!#REF!</definedName>
    <definedName name="asdfasdf" localSheetId="4">'Staffing Plan'!#REF!,'Staffing Plan'!$B$16:$B$24,'Staffing Plan'!#REF!,'Staffing Plan'!#REF!</definedName>
    <definedName name="asdfasdf" localSheetId="5">'Staffing Plan'!#REF!,'Staffing Plan'!$B$16:$B$24,'Staffing Plan'!#REF!,'Staffing Plan'!#REF!</definedName>
    <definedName name="asdfasdf">'Staffing Plan'!#REF!,'Staffing Plan'!$B$16:$B$24,'Staffing Plan'!#REF!,'Staffing Plan'!#REF!</definedName>
    <definedName name="Classification" localSheetId="3">'[2]Staffing Plan'!#REF!,'[2]Staffing Plan'!$B$45:$B$50,'[2]Staffing Plan'!$B$52:$B$53,'[2]Staffing Plan'!$B$54:$B$57</definedName>
    <definedName name="Classification" localSheetId="0">'[3]Labor Rates'!$B$32:$B$35,'[3]Labor Rates'!$B$37:$B$42,'[3]Labor Rates'!$B$44:$B$45,'[3]Labor Rates'!$B$46:$B$47</definedName>
    <definedName name="Classification" localSheetId="4">'[2]Staffing Plan'!#REF!,'[2]Staffing Plan'!$B$45:$B$50,'[2]Staffing Plan'!$B$52:$B$53,'[2]Staffing Plan'!$B$54:$B$57</definedName>
    <definedName name="Classification" localSheetId="5">'[2]Staffing Plan'!#REF!,'[2]Staffing Plan'!$B$45:$B$50,'[2]Staffing Plan'!$B$52:$B$53,'[2]Staffing Plan'!$B$54:$B$57</definedName>
    <definedName name="Classification">'Staffing Plan'!#REF!,'Staffing Plan'!$B$16:$B$24,'Staffing Plan'!#REF!,'Staffing Plan'!#REF!</definedName>
    <definedName name="Classificationn">'[1]Staffing Plan'!#REF!,'[1]Staffing Plan'!$B$15:$B$22,'[1]Staffing Plan'!#REF!,'[1]Staffing Plan'!#REF!</definedName>
    <definedName name="OLE_LINK5" localSheetId="2">'Est. of Hours'!#REF!</definedName>
    <definedName name="_xlnm.Print_Area" localSheetId="3">'Direct Expenses'!$A$1:$Q$76</definedName>
    <definedName name="_xlnm.Print_Area" localSheetId="2">'Est. of Hours'!$A$1:$Q$517</definedName>
    <definedName name="_xlnm.Print_Area" localSheetId="4">'Notes-Assumptions'!$A$1:$K$101</definedName>
    <definedName name="_xlnm.Print_Area" localSheetId="5">'Project Cost Breakdown'!$A$1:$Q$43</definedName>
    <definedName name="_xlnm.Print_Area" localSheetId="1">'Staffing Plan'!$A$1:$R$145</definedName>
    <definedName name="_xlnm.Print_Titles" localSheetId="2">'Est. of Hours'!$10:$11</definedName>
    <definedName name="_xlnm.Print_Titles" localSheetId="4">'Notes-Assumptions'!$10:$10</definedName>
    <definedName name="_xlnm.Print_Titles" localSheetId="1">'Staffing Plan'!$17:$19</definedName>
    <definedName name="Z_99E5C18B_7673_4076_AC0E_6FBCD85EC181_.wvu.PrintArea" localSheetId="0" hidden="1">Directions!$A$2:$G$41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26" l="1"/>
  <c r="Q14" i="1"/>
  <c r="Q17"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4" i="1" s="1"/>
  <c r="Q446" i="1"/>
  <c r="Q445"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s="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6" i="1"/>
  <c r="Q15" i="1"/>
  <c r="Q13" i="1"/>
  <c r="S480" i="1"/>
  <c r="A1" i="1"/>
  <c r="Q408" i="1" l="1"/>
  <c r="Q264" i="1"/>
  <c r="Q300" i="1"/>
  <c r="Q228" i="1"/>
  <c r="Q192" i="1"/>
  <c r="Q156" i="1"/>
  <c r="Q120" i="1"/>
  <c r="Q336" i="1"/>
  <c r="Q84" i="1"/>
  <c r="Q480" i="1"/>
  <c r="Q48" i="1"/>
  <c r="S444" i="1"/>
  <c r="S408" i="1"/>
  <c r="S372" i="1"/>
  <c r="S336" i="1"/>
  <c r="S300" i="1"/>
  <c r="S264" i="1"/>
  <c r="S228" i="1"/>
  <c r="S192" i="1"/>
  <c r="S156" i="1"/>
  <c r="S120" i="1"/>
  <c r="S84" i="1"/>
  <c r="S48" i="1"/>
  <c r="S12" i="1"/>
  <c r="S517" i="1" s="1"/>
  <c r="S516" i="1" s="1"/>
  <c r="P480" i="1" l="1"/>
  <c r="O480" i="1"/>
  <c r="N480" i="1"/>
  <c r="M480" i="1"/>
  <c r="L480" i="1"/>
  <c r="K480" i="1"/>
  <c r="J480" i="1"/>
  <c r="I480" i="1"/>
  <c r="H480" i="1"/>
  <c r="G480" i="1"/>
  <c r="T480" i="1" s="1"/>
  <c r="P444" i="1"/>
  <c r="O444" i="1"/>
  <c r="N444" i="1"/>
  <c r="M444" i="1"/>
  <c r="L444" i="1"/>
  <c r="K444" i="1"/>
  <c r="J444" i="1"/>
  <c r="I444" i="1"/>
  <c r="H444" i="1"/>
  <c r="G444" i="1"/>
  <c r="T444" i="1" l="1"/>
  <c r="C4" i="9"/>
  <c r="C5" i="9"/>
  <c r="P64" i="26" l="1"/>
  <c r="P63" i="26"/>
  <c r="P62" i="26"/>
  <c r="N5" i="9" l="1"/>
  <c r="N7" i="9"/>
  <c r="N6" i="9"/>
  <c r="R17" i="9"/>
  <c r="M131" i="9" l="1"/>
  <c r="M145" i="9"/>
  <c r="M117" i="9"/>
  <c r="M103" i="9"/>
  <c r="M89" i="9"/>
  <c r="M75" i="9"/>
  <c r="M61" i="9"/>
  <c r="M47" i="9"/>
  <c r="Y445" i="1" l="1"/>
  <c r="Y481" i="1"/>
  <c r="AB481" i="1"/>
  <c r="AB445" i="1"/>
  <c r="AA445" i="1"/>
  <c r="AA481" i="1"/>
  <c r="AD481" i="1"/>
  <c r="AD445" i="1"/>
  <c r="Z445" i="1"/>
  <c r="Z481" i="1"/>
  <c r="AF481" i="1"/>
  <c r="AF445" i="1"/>
  <c r="AC481" i="1"/>
  <c r="AC445" i="1"/>
  <c r="AE445" i="1"/>
  <c r="AE481" i="1"/>
  <c r="O36" i="26"/>
  <c r="T34" i="26" l="1"/>
  <c r="O43" i="26" l="1"/>
  <c r="A2" i="9"/>
  <c r="A2" i="1" s="1"/>
  <c r="M33" i="9"/>
  <c r="M25" i="9"/>
  <c r="X481" i="1" l="1"/>
  <c r="X445" i="1"/>
  <c r="W445" i="1"/>
  <c r="W481" i="1"/>
  <c r="V480" i="1" s="1"/>
  <c r="A2" i="26"/>
  <c r="A2" i="28"/>
  <c r="A2" i="11"/>
  <c r="V444" i="1" l="1"/>
  <c r="P68" i="11"/>
  <c r="P67" i="11"/>
  <c r="P66" i="11"/>
  <c r="P55" i="11"/>
  <c r="P54" i="11"/>
  <c r="P53" i="11"/>
  <c r="P39" i="11"/>
  <c r="P38" i="11"/>
  <c r="P37" i="11"/>
  <c r="P56" i="11"/>
  <c r="P52" i="11"/>
  <c r="P24" i="11"/>
  <c r="P23" i="11"/>
  <c r="P22" i="11"/>
  <c r="P21" i="11"/>
  <c r="P28" i="11" l="1"/>
  <c r="P27" i="11"/>
  <c r="P26" i="11"/>
  <c r="P70" i="11"/>
  <c r="P69" i="11"/>
  <c r="P65" i="11"/>
  <c r="P58" i="11"/>
  <c r="P57" i="11"/>
  <c r="P41" i="11"/>
  <c r="P40" i="11"/>
  <c r="P36" i="11"/>
  <c r="E41" i="26" l="1"/>
  <c r="A56" i="26" l="1"/>
  <c r="A55" i="26"/>
  <c r="A54" i="26"/>
  <c r="A53" i="26"/>
  <c r="G408" i="1" l="1"/>
  <c r="H408" i="1"/>
  <c r="I408" i="1"/>
  <c r="J408" i="1"/>
  <c r="K408" i="1"/>
  <c r="L408" i="1"/>
  <c r="M408" i="1"/>
  <c r="N408" i="1"/>
  <c r="AD409" i="1" s="1"/>
  <c r="O408" i="1"/>
  <c r="P408" i="1"/>
  <c r="G372" i="1"/>
  <c r="T372" i="1" s="1"/>
  <c r="H372" i="1"/>
  <c r="I372" i="1"/>
  <c r="J372" i="1"/>
  <c r="K372" i="1"/>
  <c r="L372" i="1"/>
  <c r="M372" i="1"/>
  <c r="N372" i="1"/>
  <c r="O372" i="1"/>
  <c r="P372" i="1"/>
  <c r="G336" i="1"/>
  <c r="H336" i="1"/>
  <c r="I336" i="1"/>
  <c r="J336" i="1"/>
  <c r="K336" i="1"/>
  <c r="L336" i="1"/>
  <c r="M336" i="1"/>
  <c r="N336" i="1"/>
  <c r="O336" i="1"/>
  <c r="P336" i="1"/>
  <c r="G300" i="1"/>
  <c r="H300" i="1"/>
  <c r="I300" i="1"/>
  <c r="J300" i="1"/>
  <c r="K300" i="1"/>
  <c r="L300" i="1"/>
  <c r="AB301" i="1" s="1"/>
  <c r="M300" i="1"/>
  <c r="N300" i="1"/>
  <c r="O300" i="1"/>
  <c r="P300" i="1"/>
  <c r="G264" i="1"/>
  <c r="H264" i="1"/>
  <c r="I264" i="1"/>
  <c r="J264" i="1"/>
  <c r="K264" i="1"/>
  <c r="L264" i="1"/>
  <c r="M264" i="1"/>
  <c r="N264" i="1"/>
  <c r="O264" i="1"/>
  <c r="P264" i="1"/>
  <c r="G228" i="1"/>
  <c r="H228" i="1"/>
  <c r="I228" i="1"/>
  <c r="J228" i="1"/>
  <c r="K228" i="1"/>
  <c r="L228" i="1"/>
  <c r="AB229" i="1" s="1"/>
  <c r="M228" i="1"/>
  <c r="N228" i="1"/>
  <c r="O228" i="1"/>
  <c r="P228" i="1"/>
  <c r="G192" i="1"/>
  <c r="H192" i="1"/>
  <c r="I192" i="1"/>
  <c r="J192" i="1"/>
  <c r="K192" i="1"/>
  <c r="L192" i="1"/>
  <c r="M192" i="1"/>
  <c r="N192" i="1"/>
  <c r="O192" i="1"/>
  <c r="P192" i="1"/>
  <c r="G156" i="1"/>
  <c r="T156" i="1" s="1"/>
  <c r="H156" i="1"/>
  <c r="I156" i="1"/>
  <c r="J156" i="1"/>
  <c r="K156" i="1"/>
  <c r="L156" i="1"/>
  <c r="M156" i="1"/>
  <c r="N156" i="1"/>
  <c r="O156" i="1"/>
  <c r="P156" i="1"/>
  <c r="G120" i="1"/>
  <c r="H120" i="1"/>
  <c r="I120" i="1"/>
  <c r="J120" i="1"/>
  <c r="K120" i="1"/>
  <c r="L120" i="1"/>
  <c r="M120" i="1"/>
  <c r="N120" i="1"/>
  <c r="O120" i="1"/>
  <c r="P120" i="1"/>
  <c r="G84" i="1"/>
  <c r="H84" i="1"/>
  <c r="I84" i="1"/>
  <c r="J84" i="1"/>
  <c r="K84" i="1"/>
  <c r="L84" i="1"/>
  <c r="AB85" i="1" s="1"/>
  <c r="M84" i="1"/>
  <c r="N84" i="1"/>
  <c r="O84" i="1"/>
  <c r="P84" i="1"/>
  <c r="G48" i="1"/>
  <c r="H48" i="1"/>
  <c r="I48" i="1"/>
  <c r="J48" i="1"/>
  <c r="K48" i="1"/>
  <c r="L48" i="1"/>
  <c r="M48" i="1"/>
  <c r="N48" i="1"/>
  <c r="O48" i="1"/>
  <c r="P48" i="1"/>
  <c r="G12" i="1"/>
  <c r="H12" i="1"/>
  <c r="I12" i="1"/>
  <c r="J12" i="1"/>
  <c r="K12" i="1"/>
  <c r="L12" i="1"/>
  <c r="M12" i="1"/>
  <c r="N12" i="1"/>
  <c r="AD13" i="1" s="1"/>
  <c r="O12" i="1"/>
  <c r="O517" i="1" s="1"/>
  <c r="P12" i="1"/>
  <c r="P11" i="1"/>
  <c r="AF480" i="1" s="1"/>
  <c r="O11" i="1"/>
  <c r="AE480" i="1" s="1"/>
  <c r="N11" i="1"/>
  <c r="M11" i="1"/>
  <c r="AC480" i="1" s="1"/>
  <c r="L11" i="1"/>
  <c r="AB480" i="1" s="1"/>
  <c r="K11" i="1"/>
  <c r="AA480" i="1" s="1"/>
  <c r="J11" i="1"/>
  <c r="Z480" i="1" s="1"/>
  <c r="I11" i="1"/>
  <c r="Y480" i="1" s="1"/>
  <c r="H11" i="1"/>
  <c r="X480" i="1" s="1"/>
  <c r="G11" i="1"/>
  <c r="W480" i="1" s="1"/>
  <c r="Z336" i="1"/>
  <c r="P34" i="11"/>
  <c r="M20" i="26"/>
  <c r="M16" i="26"/>
  <c r="M14" i="26"/>
  <c r="M12" i="26"/>
  <c r="B37" i="26"/>
  <c r="J87" i="11"/>
  <c r="P87" i="11" s="1"/>
  <c r="P109" i="11"/>
  <c r="P108" i="11"/>
  <c r="P107" i="11"/>
  <c r="P104" i="11"/>
  <c r="P103" i="11"/>
  <c r="P102" i="11"/>
  <c r="P99" i="11"/>
  <c r="P98" i="11"/>
  <c r="P97" i="11"/>
  <c r="P96" i="11"/>
  <c r="P95" i="11"/>
  <c r="P92" i="11"/>
  <c r="P91" i="11"/>
  <c r="P90" i="11"/>
  <c r="P89" i="11"/>
  <c r="P88" i="11"/>
  <c r="P85" i="11"/>
  <c r="P110" i="11"/>
  <c r="M18" i="26"/>
  <c r="Q15" i="9"/>
  <c r="Q13" i="9"/>
  <c r="Q11" i="9"/>
  <c r="I4" i="28"/>
  <c r="I3" i="28"/>
  <c r="O4" i="11"/>
  <c r="O3" i="11"/>
  <c r="L4" i="1"/>
  <c r="L3" i="1"/>
  <c r="C6" i="26"/>
  <c r="D6" i="26"/>
  <c r="C8" i="28"/>
  <c r="B8" i="28"/>
  <c r="C7" i="28"/>
  <c r="B7" i="28"/>
  <c r="C6" i="28"/>
  <c r="B6" i="28"/>
  <c r="C5" i="28"/>
  <c r="B5" i="28"/>
  <c r="C4" i="28"/>
  <c r="B4" i="28"/>
  <c r="C3" i="28"/>
  <c r="B3" i="28"/>
  <c r="F1" i="28"/>
  <c r="A16" i="26"/>
  <c r="O4" i="26"/>
  <c r="O3" i="26"/>
  <c r="A21" i="26"/>
  <c r="A20" i="26"/>
  <c r="A19" i="26"/>
  <c r="A18" i="26"/>
  <c r="A17" i="26"/>
  <c r="A15" i="26"/>
  <c r="A14" i="26"/>
  <c r="A13" i="26"/>
  <c r="A12" i="26"/>
  <c r="A11" i="26"/>
  <c r="Z228" i="1"/>
  <c r="A132" i="9"/>
  <c r="A118" i="9"/>
  <c r="P131" i="9"/>
  <c r="A104" i="9"/>
  <c r="A90" i="9"/>
  <c r="A76" i="9"/>
  <c r="A62" i="9"/>
  <c r="A48" i="9"/>
  <c r="A34" i="9"/>
  <c r="A26" i="9"/>
  <c r="A20" i="9"/>
  <c r="P74" i="11"/>
  <c r="P73" i="11"/>
  <c r="P72" i="11"/>
  <c r="P71" i="11"/>
  <c r="P64" i="11"/>
  <c r="P63" i="11"/>
  <c r="P60" i="11"/>
  <c r="P59" i="11"/>
  <c r="P51" i="11"/>
  <c r="P50" i="11"/>
  <c r="P49" i="11"/>
  <c r="P48" i="11"/>
  <c r="P45" i="11"/>
  <c r="P44" i="11"/>
  <c r="P43" i="11"/>
  <c r="P42" i="11"/>
  <c r="P35" i="11"/>
  <c r="P31" i="11"/>
  <c r="P30" i="11"/>
  <c r="P29" i="11"/>
  <c r="P25" i="11"/>
  <c r="P20" i="11"/>
  <c r="P19" i="11"/>
  <c r="W120" i="1"/>
  <c r="A57" i="26"/>
  <c r="A52" i="26"/>
  <c r="A51" i="26"/>
  <c r="A50" i="26"/>
  <c r="A49" i="26"/>
  <c r="A48" i="26"/>
  <c r="A47" i="26"/>
  <c r="A46" i="26"/>
  <c r="I1" i="1"/>
  <c r="H1" i="26"/>
  <c r="A30" i="26"/>
  <c r="A29" i="26"/>
  <c r="A28" i="26"/>
  <c r="A27" i="26"/>
  <c r="A26" i="26"/>
  <c r="P89" i="9"/>
  <c r="I1" i="11"/>
  <c r="D6" i="11"/>
  <c r="C6" i="11"/>
  <c r="AA193" i="1"/>
  <c r="P145" i="9"/>
  <c r="P117" i="9"/>
  <c r="P103" i="9"/>
  <c r="P75" i="9"/>
  <c r="P33" i="9"/>
  <c r="P25" i="9"/>
  <c r="P47" i="9"/>
  <c r="P61" i="9"/>
  <c r="D8" i="1"/>
  <c r="AC121" i="1"/>
  <c r="D6" i="1"/>
  <c r="C6" i="1"/>
  <c r="AD157" i="1"/>
  <c r="D8" i="26"/>
  <c r="C8" i="26"/>
  <c r="D7" i="26"/>
  <c r="C7" i="26"/>
  <c r="D5" i="26"/>
  <c r="C5" i="26"/>
  <c r="D4" i="26"/>
  <c r="C4" i="26"/>
  <c r="D3" i="26"/>
  <c r="C3" i="26"/>
  <c r="D8" i="11"/>
  <c r="C8" i="11"/>
  <c r="D7" i="11"/>
  <c r="C7" i="11"/>
  <c r="D5" i="11"/>
  <c r="C5" i="11"/>
  <c r="D4" i="11"/>
  <c r="C4" i="11"/>
  <c r="D3" i="11"/>
  <c r="C3" i="11"/>
  <c r="P17" i="11"/>
  <c r="P26" i="26" s="1"/>
  <c r="D7" i="1"/>
  <c r="D5" i="1"/>
  <c r="D4" i="1"/>
  <c r="D3" i="1"/>
  <c r="C8" i="1"/>
  <c r="C7" i="1"/>
  <c r="C5" i="1"/>
  <c r="C4" i="1"/>
  <c r="C3" i="1"/>
  <c r="Q12" i="1"/>
  <c r="Z120" i="1"/>
  <c r="AE228" i="1"/>
  <c r="AD48" i="1"/>
  <c r="Z517" i="1"/>
  <c r="AA156" i="1"/>
  <c r="AE48" i="1"/>
  <c r="Z12" i="1"/>
  <c r="AA84" i="1"/>
  <c r="W517" i="1"/>
  <c r="AA517" i="1"/>
  <c r="AE517" i="1"/>
  <c r="W48" i="1"/>
  <c r="AE84" i="1"/>
  <c r="AE408" i="1"/>
  <c r="W12" i="1"/>
  <c r="T120" i="1" l="1"/>
  <c r="T336" i="1"/>
  <c r="T84" i="1"/>
  <c r="T300" i="1"/>
  <c r="T48" i="1"/>
  <c r="T264" i="1"/>
  <c r="G517" i="1"/>
  <c r="T228" i="1"/>
  <c r="T192" i="1"/>
  <c r="T408" i="1"/>
  <c r="T12" i="1"/>
  <c r="M517" i="1"/>
  <c r="K517" i="1"/>
  <c r="I517" i="1"/>
  <c r="H517" i="1"/>
  <c r="P517" i="1"/>
  <c r="N517" i="1"/>
  <c r="I19" i="26" s="1"/>
  <c r="AB13" i="1"/>
  <c r="L517" i="1"/>
  <c r="I17" i="26" s="1"/>
  <c r="P75" i="11"/>
  <c r="P30" i="26" s="1"/>
  <c r="J517" i="1"/>
  <c r="J516" i="1" s="1"/>
  <c r="P93" i="11"/>
  <c r="AD264" i="1"/>
  <c r="AD480" i="1"/>
  <c r="AD12" i="1"/>
  <c r="AB372" i="1"/>
  <c r="AB444" i="1"/>
  <c r="AC372" i="1"/>
  <c r="AC444" i="1"/>
  <c r="W156" i="1"/>
  <c r="W444" i="1"/>
  <c r="AE120" i="1"/>
  <c r="AE444" i="1"/>
  <c r="X372" i="1"/>
  <c r="X444" i="1"/>
  <c r="AF372" i="1"/>
  <c r="AF444" i="1"/>
  <c r="Y372" i="1"/>
  <c r="Y444" i="1"/>
  <c r="AD372" i="1"/>
  <c r="AD444" i="1"/>
  <c r="Z372" i="1"/>
  <c r="Z444" i="1"/>
  <c r="AA372" i="1"/>
  <c r="AA444" i="1"/>
  <c r="AC228" i="1"/>
  <c r="AD192" i="1"/>
  <c r="Z84" i="1"/>
  <c r="AC12" i="1"/>
  <c r="AD84" i="1"/>
  <c r="AC48" i="1"/>
  <c r="AC156" i="1"/>
  <c r="AC120" i="1"/>
  <c r="AC84" i="1"/>
  <c r="AC192" i="1"/>
  <c r="AC408" i="1"/>
  <c r="AC517" i="1"/>
  <c r="AC336" i="1"/>
  <c r="AC264" i="1"/>
  <c r="AF157" i="1"/>
  <c r="AF121" i="1"/>
  <c r="AF409" i="1"/>
  <c r="AF13" i="1"/>
  <c r="AF85" i="1"/>
  <c r="AF229" i="1"/>
  <c r="AE13" i="1"/>
  <c r="AE157" i="1"/>
  <c r="AE229" i="1"/>
  <c r="W228" i="1"/>
  <c r="W192" i="1"/>
  <c r="AE49" i="1"/>
  <c r="AE121" i="1"/>
  <c r="AE193" i="1"/>
  <c r="AE409" i="1"/>
  <c r="AC49" i="1"/>
  <c r="AC193" i="1"/>
  <c r="AC409" i="1"/>
  <c r="AC85" i="1"/>
  <c r="AC157" i="1"/>
  <c r="AC229" i="1"/>
  <c r="X12" i="1"/>
  <c r="AB84" i="1"/>
  <c r="X300" i="1"/>
  <c r="AB49" i="1"/>
  <c r="AB121" i="1"/>
  <c r="AB337" i="1"/>
  <c r="AB409" i="1"/>
  <c r="AB156" i="1"/>
  <c r="X84" i="1"/>
  <c r="AC300" i="1"/>
  <c r="X228" i="1"/>
  <c r="X517" i="1"/>
  <c r="AB12" i="1"/>
  <c r="X408" i="1"/>
  <c r="AB228" i="1"/>
  <c r="X120" i="1"/>
  <c r="AD156" i="1"/>
  <c r="X336" i="1"/>
  <c r="AD336" i="1"/>
  <c r="X264" i="1"/>
  <c r="AB300" i="1"/>
  <c r="AA13" i="1"/>
  <c r="AA85" i="1"/>
  <c r="AA157" i="1"/>
  <c r="AA229" i="1"/>
  <c r="X48" i="1"/>
  <c r="X192" i="1"/>
  <c r="AB192" i="1"/>
  <c r="AB264" i="1"/>
  <c r="X156" i="1"/>
  <c r="AB120" i="1"/>
  <c r="AB408" i="1"/>
  <c r="AB517" i="1"/>
  <c r="AB48" i="1"/>
  <c r="AB336" i="1"/>
  <c r="AD300" i="1"/>
  <c r="AA49" i="1"/>
  <c r="AA121" i="1"/>
  <c r="AA409" i="1"/>
  <c r="Z13" i="1"/>
  <c r="X85" i="1"/>
  <c r="AF156" i="1"/>
  <c r="X13" i="1"/>
  <c r="AF48" i="1"/>
  <c r="X121" i="1"/>
  <c r="X409" i="1"/>
  <c r="Z264" i="1"/>
  <c r="AF264" i="1"/>
  <c r="Y84" i="1"/>
  <c r="Y192" i="1"/>
  <c r="AF84" i="1"/>
  <c r="AF120" i="1"/>
  <c r="Y120" i="1"/>
  <c r="AF517" i="1"/>
  <c r="Y48" i="1"/>
  <c r="Y336" i="1"/>
  <c r="Y300" i="1"/>
  <c r="AF300" i="1"/>
  <c r="Y156" i="1"/>
  <c r="Y228" i="1"/>
  <c r="AF12" i="1"/>
  <c r="AF192" i="1"/>
  <c r="AF408" i="1"/>
  <c r="AF336" i="1"/>
  <c r="Y12" i="1"/>
  <c r="Y517" i="1"/>
  <c r="Y408" i="1"/>
  <c r="AF228" i="1"/>
  <c r="Y264" i="1"/>
  <c r="Y49" i="1"/>
  <c r="Y121" i="1"/>
  <c r="Y193" i="1"/>
  <c r="Y409" i="1"/>
  <c r="Y85" i="1"/>
  <c r="Y157" i="1"/>
  <c r="Y229" i="1"/>
  <c r="P32" i="11"/>
  <c r="P27" i="26" s="1"/>
  <c r="W13" i="1"/>
  <c r="W49" i="1"/>
  <c r="W121" i="1"/>
  <c r="W193" i="1"/>
  <c r="W409" i="1"/>
  <c r="Y373" i="1"/>
  <c r="AC373" i="1"/>
  <c r="X373" i="1"/>
  <c r="AB373" i="1"/>
  <c r="AF373" i="1"/>
  <c r="W157" i="1"/>
  <c r="Z193" i="1"/>
  <c r="AD193" i="1"/>
  <c r="W301" i="1"/>
  <c r="AA301" i="1"/>
  <c r="AE301" i="1"/>
  <c r="M17" i="26"/>
  <c r="P100" i="11"/>
  <c r="P105" i="11"/>
  <c r="X337" i="1"/>
  <c r="X265" i="1"/>
  <c r="Z300" i="1"/>
  <c r="X301" i="1"/>
  <c r="AF49" i="1"/>
  <c r="AE156" i="1"/>
  <c r="AA12" i="1"/>
  <c r="AE192" i="1"/>
  <c r="W84" i="1"/>
  <c r="Z48" i="1"/>
  <c r="AD408" i="1"/>
  <c r="AA408" i="1"/>
  <c r="AA228" i="1"/>
  <c r="AD517" i="1"/>
  <c r="AE12" i="1"/>
  <c r="AD228" i="1"/>
  <c r="AB157" i="1"/>
  <c r="X229" i="1"/>
  <c r="M13" i="26"/>
  <c r="P46" i="11"/>
  <c r="P28" i="26" s="1"/>
  <c r="W336" i="1"/>
  <c r="AA336" i="1"/>
  <c r="AE336" i="1"/>
  <c r="W264" i="1"/>
  <c r="AA264" i="1"/>
  <c r="AE264" i="1"/>
  <c r="AB265" i="1"/>
  <c r="W300" i="1"/>
  <c r="AA300" i="1"/>
  <c r="AE300" i="1"/>
  <c r="W372" i="1"/>
  <c r="AE372" i="1"/>
  <c r="M516" i="1"/>
  <c r="I14" i="26"/>
  <c r="P14" i="26" s="1"/>
  <c r="AF193" i="1"/>
  <c r="AB193" i="1"/>
  <c r="AE373" i="1"/>
  <c r="AA373" i="1"/>
  <c r="AF337" i="1"/>
  <c r="AF265" i="1"/>
  <c r="AF301" i="1"/>
  <c r="AD121" i="1"/>
  <c r="Z121" i="1"/>
  <c r="AA120" i="1"/>
  <c r="AA48" i="1"/>
  <c r="AD120" i="1"/>
  <c r="Z408" i="1"/>
  <c r="Z192" i="1"/>
  <c r="X157" i="1"/>
  <c r="W408" i="1"/>
  <c r="Z156" i="1"/>
  <c r="AA192" i="1"/>
  <c r="M21" i="26"/>
  <c r="AE85" i="1"/>
  <c r="I16" i="26"/>
  <c r="P16" i="26" s="1"/>
  <c r="W85" i="1"/>
  <c r="AD265" i="1"/>
  <c r="Z265" i="1"/>
  <c r="AC301" i="1"/>
  <c r="Y301" i="1"/>
  <c r="P61" i="11"/>
  <c r="P29" i="26" s="1"/>
  <c r="Z373" i="1"/>
  <c r="Z409" i="1"/>
  <c r="AD49" i="1"/>
  <c r="Y13" i="1"/>
  <c r="X49" i="1"/>
  <c r="Y337" i="1"/>
  <c r="AC337" i="1"/>
  <c r="Y265" i="1"/>
  <c r="AC265" i="1"/>
  <c r="W373" i="1"/>
  <c r="AD373" i="1"/>
  <c r="W229" i="1"/>
  <c r="Z229" i="1"/>
  <c r="AD229" i="1"/>
  <c r="AD85" i="1"/>
  <c r="Z49" i="1"/>
  <c r="Z85" i="1"/>
  <c r="Z157" i="1"/>
  <c r="X193" i="1"/>
  <c r="M15" i="26"/>
  <c r="M19" i="26"/>
  <c r="Z337" i="1"/>
  <c r="AD337" i="1"/>
  <c r="Z301" i="1"/>
  <c r="AD301" i="1"/>
  <c r="AC13" i="1"/>
  <c r="W337" i="1"/>
  <c r="AA337" i="1"/>
  <c r="AE337" i="1"/>
  <c r="W265" i="1"/>
  <c r="AA265" i="1"/>
  <c r="AE265" i="1"/>
  <c r="Q517" i="1" l="1"/>
  <c r="R518" i="1" s="1"/>
  <c r="P17" i="26"/>
  <c r="AE518" i="1"/>
  <c r="AB518" i="1"/>
  <c r="AF518" i="1"/>
  <c r="AD518" i="1"/>
  <c r="AA518" i="1"/>
  <c r="Z518" i="1"/>
  <c r="Y518" i="1"/>
  <c r="X518" i="1"/>
  <c r="AC518" i="1"/>
  <c r="V408" i="1"/>
  <c r="W518" i="1"/>
  <c r="P32" i="26"/>
  <c r="P39" i="26" s="1"/>
  <c r="P76" i="11"/>
  <c r="I516" i="1"/>
  <c r="V120" i="1"/>
  <c r="G49" i="26" s="1"/>
  <c r="P19" i="26"/>
  <c r="N516" i="1"/>
  <c r="I15" i="26"/>
  <c r="P15" i="26" s="1"/>
  <c r="L516" i="1"/>
  <c r="V156" i="1"/>
  <c r="G50" i="26" s="1"/>
  <c r="Q516" i="1"/>
  <c r="K516" i="1"/>
  <c r="V300" i="1"/>
  <c r="G54" i="26" s="1"/>
  <c r="I18" i="26"/>
  <c r="P18" i="26" s="1"/>
  <c r="V336" i="1"/>
  <c r="G55" i="26" s="1"/>
  <c r="V192" i="1"/>
  <c r="G51" i="26" s="1"/>
  <c r="V84" i="1"/>
  <c r="G48" i="26" s="1"/>
  <c r="V48" i="1"/>
  <c r="G47" i="26" s="1"/>
  <c r="V264" i="1"/>
  <c r="G53" i="26" s="1"/>
  <c r="V372" i="1"/>
  <c r="G56" i="26" s="1"/>
  <c r="I21" i="26"/>
  <c r="P21" i="26" s="1"/>
  <c r="P516" i="1"/>
  <c r="I13" i="26"/>
  <c r="P13" i="26" s="1"/>
  <c r="H516" i="1"/>
  <c r="V12" i="1"/>
  <c r="G46" i="26" s="1"/>
  <c r="G516" i="1"/>
  <c r="I12" i="26"/>
  <c r="V228" i="1"/>
  <c r="G52" i="26" s="1"/>
  <c r="O516" i="1"/>
  <c r="I20" i="26"/>
  <c r="P20" i="26" s="1"/>
  <c r="G57" i="26" l="1"/>
  <c r="V517" i="1"/>
  <c r="I23" i="26"/>
  <c r="P12" i="26"/>
  <c r="P23" i="26" s="1"/>
  <c r="P35" i="26" s="1"/>
  <c r="F23" i="26" l="1"/>
  <c r="E23" i="26"/>
  <c r="D23" i="26"/>
  <c r="P36" i="26"/>
  <c r="P37" i="26" s="1"/>
  <c r="G58" i="26"/>
  <c r="T35" i="26" l="1"/>
  <c r="U61" i="26" s="1"/>
  <c r="U65" i="26" s="1"/>
  <c r="P38" i="26"/>
  <c r="I47" i="26" s="1"/>
  <c r="N47" i="26" s="1"/>
  <c r="P41" i="26"/>
  <c r="T38" i="26" s="1"/>
  <c r="I55" i="26" l="1"/>
  <c r="N55" i="26" s="1"/>
  <c r="I57" i="26"/>
  <c r="N57" i="26" s="1"/>
  <c r="I54" i="26"/>
  <c r="N54" i="26" s="1"/>
  <c r="P54" i="26" s="1"/>
  <c r="I56" i="26"/>
  <c r="N56" i="26" s="1"/>
  <c r="P56" i="26" s="1"/>
  <c r="I46" i="26"/>
  <c r="N46" i="26" s="1"/>
  <c r="I50" i="26"/>
  <c r="N50" i="26" s="1"/>
  <c r="I51" i="26"/>
  <c r="N51" i="26" s="1"/>
  <c r="P51" i="26" s="1"/>
  <c r="I48" i="26"/>
  <c r="N48" i="26" s="1"/>
  <c r="I49" i="26"/>
  <c r="N49" i="26" s="1"/>
  <c r="I52" i="26"/>
  <c r="N52" i="26" s="1"/>
  <c r="I53" i="26"/>
  <c r="N53" i="26" s="1"/>
  <c r="G23" i="26"/>
  <c r="T61" i="26"/>
  <c r="P55" i="26"/>
  <c r="P47" i="26"/>
  <c r="P57" i="26"/>
  <c r="P43" i="26"/>
  <c r="P50" i="26" l="1"/>
  <c r="P49" i="26"/>
  <c r="P48" i="26"/>
  <c r="P46" i="26"/>
  <c r="P53" i="26"/>
  <c r="P52" i="26"/>
  <c r="T37" i="26"/>
  <c r="I58" i="26"/>
  <c r="N58" i="26"/>
  <c r="T39" i="26" l="1"/>
  <c r="V61" i="26"/>
  <c r="V65" i="26" s="1"/>
  <c r="T65" i="26"/>
  <c r="P58" i="26"/>
  <c r="P61" i="26" l="1"/>
  <c r="P65" i="26" s="1"/>
</calcChain>
</file>

<file path=xl/sharedStrings.xml><?xml version="1.0" encoding="utf-8"?>
<sst xmlns="http://schemas.openxmlformats.org/spreadsheetml/2006/main" count="279" uniqueCount="204">
  <si>
    <t>Code</t>
  </si>
  <si>
    <t>Amount</t>
  </si>
  <si>
    <t>Total</t>
  </si>
  <si>
    <t>Hours</t>
  </si>
  <si>
    <t>Direct Expenses</t>
  </si>
  <si>
    <t>TASKS</t>
  </si>
  <si>
    <t>Subtotal</t>
  </si>
  <si>
    <t>Principal</t>
  </si>
  <si>
    <t>Administrative</t>
  </si>
  <si>
    <t>Engineer</t>
  </si>
  <si>
    <t>PR</t>
  </si>
  <si>
    <t>ADM</t>
  </si>
  <si>
    <t>Blended Rate:</t>
  </si>
  <si>
    <t>ENG</t>
  </si>
  <si>
    <t xml:space="preserve">Project Name:  </t>
  </si>
  <si>
    <t xml:space="preserve">Date:  </t>
  </si>
  <si>
    <t>UD1</t>
  </si>
  <si>
    <t>User Defined 1</t>
  </si>
  <si>
    <t>PM</t>
  </si>
  <si>
    <t>Staffing Plan</t>
  </si>
  <si>
    <t>Subconsultants:</t>
  </si>
  <si>
    <t>Printing and Reproduction:</t>
  </si>
  <si>
    <t>Mileage/Travel:</t>
  </si>
  <si>
    <t>Lodging/Meals:</t>
  </si>
  <si>
    <t>Other Miscellaneous Costs:</t>
  </si>
  <si>
    <t>TOTAL DIRECT EXPENSES</t>
  </si>
  <si>
    <t>Program Manager</t>
  </si>
  <si>
    <t>Project Number:</t>
  </si>
  <si>
    <t>Control Number:</t>
  </si>
  <si>
    <t>UD2</t>
  </si>
  <si>
    <t>User Defined 2</t>
  </si>
  <si>
    <t xml:space="preserve">Total Hours </t>
  </si>
  <si>
    <t>% Assigned</t>
  </si>
  <si>
    <t>Employee Name</t>
  </si>
  <si>
    <t>PERSONNEL CLASSIFICATIONS</t>
  </si>
  <si>
    <t>Project Cost &amp; Breakdown</t>
  </si>
  <si>
    <t>User can create major and sub TASKS in columns A &amp; B.</t>
  </si>
  <si>
    <t xml:space="preserve">Subtotal </t>
  </si>
  <si>
    <t xml:space="preserve">LPA RC:  </t>
  </si>
  <si>
    <t>BLENDED RATES TABLE</t>
  </si>
  <si>
    <t>User can input hours for each personnel classification</t>
  </si>
  <si>
    <t>a) Data Collection and Review</t>
  </si>
  <si>
    <t>b) Horizontal Curve Analysis</t>
  </si>
  <si>
    <t>c) Vertical Curve Analysis</t>
  </si>
  <si>
    <t>d) Lateral Obstacle Clear Zone Analysis</t>
  </si>
  <si>
    <t>e) Erosion Control Curb Analysis</t>
  </si>
  <si>
    <t>f) Horizontal / Vertical Alignment</t>
  </si>
  <si>
    <t>Preliminary Roadway Design</t>
  </si>
  <si>
    <t>Meetings</t>
  </si>
  <si>
    <t>Plan Production / Printing</t>
  </si>
  <si>
    <t>Quantities</t>
  </si>
  <si>
    <t>QA/QC</t>
  </si>
  <si>
    <t>Miscellaneous</t>
  </si>
  <si>
    <t>Total Days</t>
  </si>
  <si>
    <t>SENG</t>
  </si>
  <si>
    <t>Sr. Engineer</t>
  </si>
  <si>
    <t>SDES</t>
  </si>
  <si>
    <t>DES</t>
  </si>
  <si>
    <t>Designer</t>
  </si>
  <si>
    <t>Sr. Designer</t>
  </si>
  <si>
    <t>Rate</t>
  </si>
  <si>
    <t>DIRECT LABOR COSTS</t>
  </si>
  <si>
    <t>DIRECT EXPENSES</t>
  </si>
  <si>
    <t>TOTAL PROJECT COSTS</t>
  </si>
  <si>
    <t>Direct Labor Costs</t>
  </si>
  <si>
    <t xml:space="preserve">Overhead  @ </t>
  </si>
  <si>
    <t xml:space="preserve">Fee for Profit Rate  @ </t>
  </si>
  <si>
    <t>Profit</t>
  </si>
  <si>
    <t xml:space="preserve">    Direct Labor</t>
  </si>
  <si>
    <t>LABOR COST BY MAJOR TASKS</t>
  </si>
  <si>
    <t>Unit Cost</t>
  </si>
  <si>
    <t>Qty</t>
  </si>
  <si>
    <t>Plan-In-Hand Revisions</t>
  </si>
  <si>
    <t>Floodplain Certification</t>
  </si>
  <si>
    <t>EXAMPLE</t>
  </si>
  <si>
    <t>Classification</t>
  </si>
  <si>
    <r>
      <t>Job Title &amp; Certifications</t>
    </r>
    <r>
      <rPr>
        <vertAlign val="superscript"/>
        <sz val="10"/>
        <rFont val="Arial"/>
        <family val="2"/>
      </rPr>
      <t xml:space="preserve"> [3]</t>
    </r>
  </si>
  <si>
    <t>#</t>
  </si>
  <si>
    <t>TECH</t>
  </si>
  <si>
    <t>Technician</t>
  </si>
  <si>
    <r>
      <t>Overhead Rate</t>
    </r>
    <r>
      <rPr>
        <vertAlign val="superscript"/>
        <sz val="10"/>
        <rFont val="Arial"/>
        <family val="2"/>
      </rPr>
      <t xml:space="preserve"> [1]</t>
    </r>
  </si>
  <si>
    <r>
      <t>Fee for Profit Rate</t>
    </r>
    <r>
      <rPr>
        <vertAlign val="superscript"/>
        <sz val="10"/>
        <rFont val="Arial"/>
        <family val="2"/>
      </rPr>
      <t xml:space="preserve"> [2]</t>
    </r>
  </si>
  <si>
    <t>and name, title, salary rate, and % assigned in Blended Rate Table</t>
  </si>
  <si>
    <t>Facility Capital Cost of Money (FCCM)  @</t>
  </si>
  <si>
    <t>FCCM (if applicable)</t>
  </si>
  <si>
    <t>User can change labor codes and classifications, overhead, profit rate, FCCM,</t>
  </si>
  <si>
    <t>Hide empty rows if needed to improve printing</t>
  </si>
  <si>
    <t xml:space="preserve">    FCCM = Facilities Capital Cost of Money.</t>
  </si>
  <si>
    <t>Notes &amp; Assumptions</t>
  </si>
  <si>
    <t>Enter General Project Type HERE</t>
  </si>
  <si>
    <t>I.  User Defined Task 1</t>
  </si>
  <si>
    <t>II.  User Defined Task 2</t>
  </si>
  <si>
    <t>III.  User Defined Task 3</t>
  </si>
  <si>
    <t>IV.  User Defined Task 4</t>
  </si>
  <si>
    <t>V.  User Defined Task 5</t>
  </si>
  <si>
    <t>VI.  User Defined Task 6</t>
  </si>
  <si>
    <t>VII.  User Defined Task 7</t>
  </si>
  <si>
    <t>VIII.  User Defined Task 8</t>
  </si>
  <si>
    <t>There are no editable cells</t>
  </si>
  <si>
    <t>in this worksheet.</t>
  </si>
  <si>
    <t>Hide blank rows as desired.</t>
  </si>
  <si>
    <t>User Defined Subtask</t>
  </si>
  <si>
    <t>Directions for Completing Fee Proposal Workbooks</t>
  </si>
  <si>
    <t>General Information</t>
  </si>
  <si>
    <t>FOR HEADER:</t>
  </si>
  <si>
    <t>●  Enter any missing project information at the top of this worksheet. This information will self-populate the remaining sheets.</t>
  </si>
  <si>
    <t>FOR TABLE:</t>
  </si>
  <si>
    <t>●  This worksheet calculates direct labor costs and serves as the Staffing Plan.</t>
  </si>
  <si>
    <t xml:space="preserve">●  The Blended Rates Worksheet is used to: </t>
  </si>
  <si>
    <t xml:space="preserve">(1) determine rates for personnel categories with more than one individual,  </t>
  </si>
  <si>
    <t>(2) to document the Consultant's proposed project staffing.</t>
  </si>
  <si>
    <t>●  Begin by editing as necessary the abbreviation codes and classifications in the first table.</t>
  </si>
  <si>
    <t xml:space="preserve">●  Assign project staff to applicable personnel classifications. </t>
  </si>
  <si>
    <t xml:space="preserve">●  Enter direct salary rates used by your company for each employee. </t>
  </si>
  <si>
    <t>●  Assign a value to the % Assigned column based on the estimated percentage of hours that each employee will use.</t>
  </si>
  <si>
    <t>●  The total of % Assigned must equal 100% for each personnel classification category.</t>
  </si>
  <si>
    <t>●  Hide empty rows if needed to improve the look of printed page.</t>
  </si>
  <si>
    <t>Estimate of Hours</t>
  </si>
  <si>
    <t>●  Assign hours to tasks based on personnel classifications provided, and the project requirements.</t>
  </si>
  <si>
    <t>●  Salary rates will be added on the Staffing Plan worksheet, and will self-populate the other sheets.</t>
  </si>
  <si>
    <t>All data on this tab should self-populate from other sheets in the workbook,  including Overhead and the Fee for Profit (these percentages are assigned on the Staffing Plan sheet.)</t>
  </si>
  <si>
    <t>86 - 34"x22" plan sheets plotted 2 times @ $1.50/plot</t>
  </si>
  <si>
    <t>86 - 11"x17" half size plan sheets plotted 10 times @ $0.08/sheet</t>
  </si>
  <si>
    <t>10 displays, 32"x40" @ $1.70/SF mounted</t>
  </si>
  <si>
    <t>2,000 color copies @ $0.18/sheet</t>
  </si>
  <si>
    <t>5,000 black &amp; white copies @ $0.05/sheet</t>
  </si>
  <si>
    <t>2 trips to Lincoln @ 120 mi/trip</t>
  </si>
  <si>
    <t>6 trips to Public Works Department @ 14 mi/trip @ $0.575/mi</t>
  </si>
  <si>
    <t>4 trips to project site @ 24 mi/trip</t>
  </si>
  <si>
    <t>10 miles traveled on the project site @ $0.575/mi</t>
  </si>
  <si>
    <r>
      <t xml:space="preserve">IMA Sub, Inc.  </t>
    </r>
    <r>
      <rPr>
        <i/>
        <sz val="9"/>
        <rFont val="Arial"/>
        <family val="2"/>
      </rPr>
      <t>(don't forget to include supporting info such as sub proposal/scope)</t>
    </r>
  </si>
  <si>
    <r>
      <rPr>
        <b/>
        <sz val="10"/>
        <rFont val="Arial"/>
        <family val="2"/>
      </rPr>
      <t>Example Expense Costs</t>
    </r>
    <r>
      <rPr>
        <sz val="10"/>
        <rFont val="Arial"/>
        <family val="2"/>
      </rPr>
      <t xml:space="preserve"> - Expenses shown below are examples, and may not represent approved rates.</t>
    </r>
  </si>
  <si>
    <t>Miscellaneous Postage, Mailing, Deliveries Etc.</t>
  </si>
  <si>
    <t>http://www.gsa.gov/portal/category/104715</t>
  </si>
  <si>
    <t>http://www.gsa.gov/portal/category/104711</t>
  </si>
  <si>
    <t>Mileage Rates:</t>
  </si>
  <si>
    <t>Per Diem Rates:</t>
  </si>
  <si>
    <t>●  Subconsultants must be listed as a direct expense.  Sub scope and cost proposals must also be submitted.</t>
  </si>
  <si>
    <t>Project Cost Breakdown</t>
  </si>
  <si>
    <t>** HIDE TAB / DO NOT PRINT **</t>
  </si>
  <si>
    <t>●  This worksheet is the source of all header info for the rest of the workbook.  Enter general project type at top right.</t>
  </si>
  <si>
    <r>
      <rPr>
        <vertAlign val="superscript"/>
        <sz val="10"/>
        <rFont val="Arial"/>
        <family val="2"/>
      </rPr>
      <t xml:space="preserve">[1] </t>
    </r>
    <r>
      <rPr>
        <sz val="10"/>
        <rFont val="Arial"/>
        <family val="2"/>
      </rPr>
      <t xml:space="preserve">Enter firms most recent Audited Overhead Rate.  </t>
    </r>
  </si>
  <si>
    <r>
      <rPr>
        <vertAlign val="superscript"/>
        <sz val="10"/>
        <rFont val="Arial"/>
        <family val="2"/>
      </rPr>
      <t xml:space="preserve">[3] </t>
    </r>
    <r>
      <rPr>
        <sz val="10"/>
        <rFont val="Arial"/>
        <family val="2"/>
      </rPr>
      <t>Input actual employee job title/classification as designated by the firm. Also enter in any certifications that employee holds.</t>
    </r>
  </si>
  <si>
    <t xml:space="preserve"> (right-click on logo and select 'change picture')</t>
  </si>
  <si>
    <t>IX.  User Defined Task 9</t>
  </si>
  <si>
    <t>X.  User Defined Task 10</t>
  </si>
  <si>
    <t>XI.  User Defined Task 11</t>
  </si>
  <si>
    <t>XII.  User Defined Task 12</t>
  </si>
  <si>
    <r>
      <t>Staffing Plan</t>
    </r>
    <r>
      <rPr>
        <b/>
        <sz val="12"/>
        <rFont val="Arial"/>
        <family val="2"/>
      </rPr>
      <t xml:space="preserve">  (CPFF)</t>
    </r>
  </si>
  <si>
    <t xml:space="preserve">NDOT PC:  </t>
  </si>
  <si>
    <t xml:space="preserve">This workbook has been designed to simplify the cost estimating process and to create a standard approach for Consultants, Local Public Agencies (LPA) and Nebraska Department of Transportation--so all can be working from the same page. 
For NDOT projects, Consultants will submit their completed ICE workbook to the Agreements Engineer.  For LPA projects, Consultants will submit the completed ICE workbook to the LPA Responsible Charge (RC).  The LPA may not receive the Consultants ICE until the LPA has received from NDOR written notice approving the LPA's ICE.    
Start by opening the tab labeled "Staffing Plan" and following the directions listed below.                          </t>
  </si>
  <si>
    <t>●  If desired, add your company's logo in place of NDOT's (right-click on logo and select Change Picture).</t>
  </si>
  <si>
    <t xml:space="preserve">●  Next, assign values for your firm's most recent audited Overhead Rate, and the Fee for Profit Rate calculated from the NDOT Fee for Profit Worksheet (available on the NDOT website)., and FCCM if applicable. </t>
  </si>
  <si>
    <t>●  Descriptions of the tasks are listed in the Schedule of Services.  Edit descriptions and rows as necessary.</t>
  </si>
  <si>
    <t>●  Hide or unhide rows as necessary.</t>
  </si>
  <si>
    <t>NDOT can hide this section if it is not needed</t>
  </si>
  <si>
    <r>
      <rPr>
        <vertAlign val="superscript"/>
        <sz val="10"/>
        <rFont val="Arial"/>
        <family val="2"/>
      </rPr>
      <t xml:space="preserve">[4] </t>
    </r>
    <r>
      <rPr>
        <sz val="10"/>
        <rFont val="Arial"/>
        <family val="2"/>
      </rPr>
      <t>Enter employee's current and verifiable actual hourly salary rate.</t>
    </r>
  </si>
  <si>
    <r>
      <rPr>
        <vertAlign val="superscript"/>
        <sz val="10"/>
        <rFont val="Arial"/>
        <family val="2"/>
      </rPr>
      <t xml:space="preserve">[2] </t>
    </r>
    <r>
      <rPr>
        <sz val="10"/>
        <rFont val="Arial"/>
        <family val="2"/>
      </rPr>
      <t>Enter the Fee for Profit Rate provided by NDOT.</t>
    </r>
  </si>
  <si>
    <t>for actual direct labor costs</t>
  </si>
  <si>
    <t xml:space="preserve">for indirect labor costs and direct expenses </t>
  </si>
  <si>
    <t>for a fixed fee for profit</t>
  </si>
  <si>
    <r>
      <t>Current Actual Salary Rate/Hr</t>
    </r>
    <r>
      <rPr>
        <vertAlign val="superscript"/>
        <sz val="9"/>
        <rFont val="Arial"/>
        <family val="2"/>
      </rPr>
      <t xml:space="preserve"> [4]</t>
    </r>
  </si>
  <si>
    <t>&lt;-- Is this workbook for a subconsultant? (y/n)</t>
  </si>
  <si>
    <t xml:space="preserve"> / year =</t>
  </si>
  <si>
    <t>(labor costs x FCCM%)</t>
  </si>
  <si>
    <t>Overhead+FCCM</t>
  </si>
  <si>
    <t>Replace NDOT logo with Firm's logo, if desired</t>
  </si>
  <si>
    <t xml:space="preserve"> &lt;-- template name (ex. C2 Bridge Design</t>
  </si>
  <si>
    <t xml:space="preserve">  &lt;-- template revision date (xx/yy/zz)</t>
  </si>
  <si>
    <t>Generic Fee Proposal</t>
  </si>
  <si>
    <t>SUMMARY FOR MULTIPLE WORKBOOKS</t>
  </si>
  <si>
    <t>FF</t>
  </si>
  <si>
    <t>Direct labor</t>
  </si>
  <si>
    <t>Overhead/FCCM/Direct costs</t>
  </si>
  <si>
    <t>Exhibit "?" Subtotal:</t>
  </si>
  <si>
    <t>Total Agreement Amount:</t>
  </si>
  <si>
    <r>
      <t xml:space="preserve">   Labor Cost Escalation Factor for Multi-year Projects</t>
    </r>
    <r>
      <rPr>
        <sz val="8"/>
        <rFont val="Arial"/>
        <family val="2"/>
      </rPr>
      <t xml:space="preserve"> (if allowed)</t>
    </r>
    <r>
      <rPr>
        <sz val="9"/>
        <rFont val="Arial"/>
        <family val="2"/>
      </rPr>
      <t>:</t>
    </r>
  </si>
  <si>
    <t>Reset print area if you want to use/see the SUMMARY FOR MULTIPLE WORKBOOKS table</t>
  </si>
  <si>
    <t>XIII.  User Defined Task 13</t>
  </si>
  <si>
    <t>XIV.  User Defined Task 14</t>
  </si>
  <si>
    <t>Meals &amp; Incidentals (NDOT Per Diem Rate, full days)</t>
  </si>
  <si>
    <t>Meals &amp; Incidentals (NDOT Per Diem Rate, first and last days)</t>
  </si>
  <si>
    <t>Meals &amp; Incidentals (NDOT Per Diem Rate, full days, Omaha/Douglas Co.)</t>
  </si>
  <si>
    <t>Meals &amp; Incidentals (NDOT Per Diem Rate, first/last days, Omaha/Douglas Co.)</t>
  </si>
  <si>
    <t>Meals (6 full days @ $38/day)</t>
  </si>
  <si>
    <t>Meals (4 first/last days @ $28/day)</t>
  </si>
  <si>
    <t>n</t>
  </si>
  <si>
    <t>Motel - Standard Rate + tax</t>
  </si>
  <si>
    <t>Motel - Omaha/Douglas Co. rate + tax</t>
  </si>
  <si>
    <t>paste "values" from NDOT workbook beginning at R12</t>
  </si>
  <si>
    <t>fill in/paste hours for tasks.  Will sum hours automatically.</t>
  </si>
  <si>
    <t>Unhide columns R &amp; S for creating "comparison of hours"</t>
  </si>
  <si>
    <t>NDOT</t>
  </si>
  <si>
    <t>Negotiated</t>
  </si>
  <si>
    <t>effective 7/1/2022</t>
  </si>
  <si>
    <t>effective 10/1/2022</t>
  </si>
  <si>
    <t>effective 10/1/2022: 0.7*$59 = $41.30</t>
  </si>
  <si>
    <t>effective 10/1/2022: 0.7*$44.25 = $30.98</t>
  </si>
  <si>
    <t>effective 10/1/2022: 0.7*$64 = $44.80</t>
  </si>
  <si>
    <t>effective 10/1/2022: 0.7*$48 = $33.60</t>
  </si>
  <si>
    <t>Hotel (16 nights @ $98 + $18 tax)</t>
  </si>
  <si>
    <t>N</t>
  </si>
  <si>
    <t>(Sub: subconsultant name) Service Category - Exhibit "?" Subtotal:</t>
  </si>
  <si>
    <t>(% above NDOT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</si>
</sst>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Red]&quot;$&quot;#,##0.00"/>
    <numFmt numFmtId="165" formatCode="[$-409]mmmm\ d\,\ yyyy;@"/>
    <numFmt numFmtId="166" formatCode="##00000"/>
    <numFmt numFmtId="167" formatCode="0.000%"/>
    <numFmt numFmtId="168" formatCode="#,##0.0"/>
    <numFmt numFmtId="169" formatCode="[$$-409]#,##0.00_);\([$$-409]#,##0.00\)"/>
    <numFmt numFmtId="170" formatCode="&quot;$&quot;#,##0.00"/>
    <numFmt numFmtId="171" formatCode="&quot;$&quot;#,##0.000"/>
    <numFmt numFmtId="172" formatCode="0."/>
    <numFmt numFmtId="173" formatCode="m/d/yy;@"/>
    <numFmt numFmtId="174" formatCode="0.0\ &quot;years  @&quot;"/>
    <numFmt numFmtId="175" formatCode="0.0%"/>
    <numFmt numFmtId="176" formatCode="&quot;$&quot;#,##0.000_);\(&quot;$&quot;#,##0.000\)"/>
    <numFmt numFmtId="177" formatCode="&quot;$&quot;#,##0.00\ &quot; ;&quot;"/>
  </numFmts>
  <fonts count="45" x14ac:knownFonts="1">
    <font>
      <sz val="10"/>
      <name val="Arial"/>
    </font>
    <font>
      <b/>
      <sz val="18"/>
      <name val="Arial"/>
      <family val="2"/>
    </font>
    <font>
      <b/>
      <sz val="12"/>
      <name val="Arial"/>
      <family val="2"/>
    </font>
    <font>
      <sz val="12"/>
      <name val="Arial"/>
      <family val="2"/>
    </font>
    <font>
      <sz val="12"/>
      <name val="Arial"/>
      <family val="2"/>
    </font>
    <font>
      <sz val="10"/>
      <name val="Arial"/>
      <family val="2"/>
    </font>
    <font>
      <sz val="8"/>
      <name val="Arial"/>
      <family val="2"/>
    </font>
    <font>
      <b/>
      <sz val="10"/>
      <name val="Arial"/>
      <family val="2"/>
    </font>
    <font>
      <b/>
      <sz val="16"/>
      <name val="Arial"/>
      <family val="2"/>
    </font>
    <font>
      <sz val="26"/>
      <name val="Arial"/>
      <family val="2"/>
    </font>
    <font>
      <sz val="10"/>
      <name val="Arial"/>
      <family val="2"/>
    </font>
    <font>
      <b/>
      <sz val="9"/>
      <name val="Arial"/>
      <family val="2"/>
    </font>
    <font>
      <sz val="11"/>
      <color theme="1"/>
      <name val="Calibri"/>
      <family val="2"/>
      <scheme val="minor"/>
    </font>
    <font>
      <i/>
      <sz val="10"/>
      <name val="Arial"/>
      <family val="2"/>
    </font>
    <font>
      <vertAlign val="superscript"/>
      <sz val="10"/>
      <name val="Arial"/>
      <family val="2"/>
    </font>
    <font>
      <sz val="10"/>
      <name val="Arial"/>
      <family val="2"/>
    </font>
    <font>
      <sz val="9"/>
      <name val="Arial"/>
      <family val="2"/>
    </font>
    <font>
      <sz val="10"/>
      <name val="Arial"/>
      <family val="2"/>
    </font>
    <font>
      <b/>
      <sz val="14"/>
      <color theme="0"/>
      <name val="Arial"/>
      <family val="2"/>
    </font>
    <font>
      <b/>
      <sz val="14"/>
      <color theme="0" tint="-4.9989318521683403E-2"/>
      <name val="Arial"/>
      <family val="2"/>
    </font>
    <font>
      <sz val="12"/>
      <name val="Arial Narrow"/>
      <family val="2"/>
    </font>
    <font>
      <b/>
      <sz val="9"/>
      <color theme="4" tint="-0.249977111117893"/>
      <name val="Arial"/>
      <family val="2"/>
    </font>
    <font>
      <b/>
      <u/>
      <sz val="16"/>
      <name val="Arial"/>
      <family val="2"/>
    </font>
    <font>
      <b/>
      <u/>
      <sz val="12"/>
      <name val="Arial"/>
      <family val="2"/>
    </font>
    <font>
      <i/>
      <sz val="9"/>
      <name val="Arial"/>
      <family val="2"/>
    </font>
    <font>
      <u/>
      <sz val="10"/>
      <color theme="10"/>
      <name val="Arial"/>
      <family val="2"/>
    </font>
    <font>
      <i/>
      <sz val="7"/>
      <name val="Arial"/>
      <family val="2"/>
    </font>
    <font>
      <b/>
      <sz val="14"/>
      <name val="Arial"/>
      <family val="2"/>
    </font>
    <font>
      <b/>
      <sz val="12"/>
      <color theme="3"/>
      <name val="Arial"/>
      <family val="2"/>
    </font>
    <font>
      <sz val="10"/>
      <color theme="3"/>
      <name val="Arial"/>
      <family val="2"/>
    </font>
    <font>
      <sz val="9"/>
      <color theme="3"/>
      <name val="Arial"/>
      <family val="2"/>
    </font>
    <font>
      <vertAlign val="superscript"/>
      <sz val="9"/>
      <name val="Arial"/>
      <family val="2"/>
    </font>
    <font>
      <b/>
      <sz val="8"/>
      <color rgb="FFC00000"/>
      <name val="Arial"/>
      <family val="2"/>
    </font>
    <font>
      <b/>
      <sz val="9"/>
      <color rgb="FFC00000"/>
      <name val="Arial"/>
      <family val="2"/>
    </font>
    <font>
      <b/>
      <sz val="6"/>
      <name val="Arial"/>
      <family val="2"/>
    </font>
    <font>
      <b/>
      <sz val="10"/>
      <color rgb="FFC00000"/>
      <name val="Arial"/>
      <family val="2"/>
    </font>
    <font>
      <sz val="9"/>
      <color theme="0"/>
      <name val="Arial"/>
      <family val="2"/>
    </font>
    <font>
      <b/>
      <sz val="9"/>
      <color theme="3"/>
      <name val="Arial"/>
      <family val="2"/>
    </font>
    <font>
      <i/>
      <sz val="9"/>
      <color theme="0" tint="-0.249977111117893"/>
      <name val="Arial"/>
      <family val="2"/>
    </font>
    <font>
      <sz val="11"/>
      <name val="Arial"/>
      <family val="2"/>
    </font>
    <font>
      <b/>
      <u/>
      <sz val="8"/>
      <name val="Arial"/>
      <family val="2"/>
    </font>
    <font>
      <u/>
      <sz val="8"/>
      <name val="Arial"/>
      <family val="2"/>
    </font>
    <font>
      <b/>
      <sz val="12"/>
      <color rgb="FFC00000"/>
      <name val="Arial"/>
      <family val="2"/>
    </font>
    <font>
      <b/>
      <sz val="9"/>
      <color rgb="FFFF0000"/>
      <name val="Arial"/>
      <family val="2"/>
    </font>
    <font>
      <sz val="7"/>
      <name val="Arial"/>
      <family val="2"/>
    </font>
  </fonts>
  <fills count="30">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2"/>
        <bgColor indexed="9"/>
      </patternFill>
    </fill>
    <fill>
      <patternFill patternType="solid">
        <fgColor theme="0" tint="-0.34998626667073579"/>
        <bgColor indexed="64"/>
      </patternFill>
    </fill>
    <fill>
      <patternFill patternType="solid">
        <fgColor theme="0" tint="-0.34998626667073579"/>
        <bgColor indexed="9"/>
      </patternFill>
    </fill>
    <fill>
      <patternFill patternType="solid">
        <fgColor theme="1"/>
        <bgColor indexed="64"/>
      </patternFill>
    </fill>
    <fill>
      <patternFill patternType="solid">
        <fgColor theme="0" tint="-0.14999847407452621"/>
        <bgColor indexed="64"/>
      </patternFill>
    </fill>
    <fill>
      <patternFill patternType="solid">
        <fgColor theme="0" tint="-0.14999847407452621"/>
        <bgColor indexed="9"/>
      </patternFill>
    </fill>
    <fill>
      <patternFill patternType="solid">
        <fgColor theme="0" tint="-0.249977111117893"/>
        <bgColor indexed="64"/>
      </patternFill>
    </fill>
    <fill>
      <patternFill patternType="solid">
        <fgColor theme="0" tint="-0.249977111117893"/>
        <bgColor indexed="37"/>
      </patternFill>
    </fill>
    <fill>
      <patternFill patternType="solid">
        <fgColor theme="0" tint="-0.249977111117893"/>
        <bgColor indexed="9"/>
      </patternFill>
    </fill>
    <fill>
      <patternFill patternType="solid">
        <fgColor rgb="FFFFFF99"/>
        <bgColor indexed="9"/>
      </patternFill>
    </fill>
    <fill>
      <patternFill patternType="solid">
        <fgColor theme="0" tint="-0.14996795556505021"/>
        <bgColor indexed="64"/>
      </patternFill>
    </fill>
    <fill>
      <patternFill patternType="lightGray">
        <fgColor indexed="9"/>
        <bgColor auto="1"/>
      </patternFill>
    </fill>
    <fill>
      <patternFill patternType="lightGray">
        <bgColor auto="1"/>
      </patternFill>
    </fill>
    <fill>
      <patternFill patternType="lightGray"/>
    </fill>
    <fill>
      <patternFill patternType="solid">
        <fgColor theme="0" tint="-0.249977111117893"/>
        <bgColor indexed="24"/>
      </patternFill>
    </fill>
    <fill>
      <patternFill patternType="solid">
        <fgColor rgb="FFFFFF00"/>
        <bgColor indexed="24"/>
      </patternFill>
    </fill>
    <fill>
      <patternFill patternType="solid">
        <fgColor theme="0" tint="-4.9989318521683403E-2"/>
        <bgColor indexed="64"/>
      </patternFill>
    </fill>
    <fill>
      <patternFill patternType="solid">
        <fgColor rgb="FFFFFF99"/>
        <bgColor indexed="64"/>
      </patternFill>
    </fill>
    <fill>
      <patternFill patternType="solid">
        <fgColor rgb="FFFFE79B"/>
        <bgColor indexed="64"/>
      </patternFill>
    </fill>
    <fill>
      <patternFill patternType="solid">
        <fgColor indexed="65"/>
        <bgColor indexed="64"/>
      </patternFill>
    </fill>
    <fill>
      <patternFill patternType="gray0625"/>
    </fill>
    <fill>
      <patternFill patternType="solid">
        <fgColor rgb="FFFFD347"/>
        <bgColor indexed="64"/>
      </patternFill>
    </fill>
    <fill>
      <patternFill patternType="solid">
        <fgColor rgb="FF92D050"/>
        <bgColor indexed="64"/>
      </patternFill>
    </fill>
    <fill>
      <patternFill patternType="solid">
        <fgColor rgb="FFFFD54F"/>
        <bgColor indexed="64"/>
      </patternFill>
    </fill>
  </fills>
  <borders count="56">
    <border>
      <left/>
      <right/>
      <top/>
      <bottom/>
      <diagonal/>
    </border>
    <border>
      <left/>
      <right/>
      <top style="double">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5">
    <xf numFmtId="0" fontId="0" fillId="0" borderId="0"/>
    <xf numFmtId="3" fontId="10" fillId="2" borderId="0"/>
    <xf numFmtId="3" fontId="5" fillId="2" borderId="0"/>
    <xf numFmtId="7" fontId="10" fillId="2" borderId="0"/>
    <xf numFmtId="44" fontId="12" fillId="0" borderId="0" applyFont="0" applyFill="0" applyBorder="0" applyAlignment="0" applyProtection="0"/>
    <xf numFmtId="7" fontId="5" fillId="2" borderId="0"/>
    <xf numFmtId="5" fontId="10" fillId="2" borderId="0"/>
    <xf numFmtId="5" fontId="5" fillId="2" borderId="0"/>
    <xf numFmtId="0" fontId="10" fillId="2" borderId="0"/>
    <xf numFmtId="0" fontId="5" fillId="2" borderId="0"/>
    <xf numFmtId="2" fontId="10" fillId="2" borderId="0"/>
    <xf numFmtId="2" fontId="5" fillId="2" borderId="0"/>
    <xf numFmtId="2" fontId="5" fillId="2" borderId="0"/>
    <xf numFmtId="0" fontId="1" fillId="2" borderId="0"/>
    <xf numFmtId="0" fontId="2" fillId="2" borderId="0"/>
    <xf numFmtId="0" fontId="5" fillId="0" borderId="0"/>
    <xf numFmtId="0" fontId="12" fillId="0" borderId="0"/>
    <xf numFmtId="0" fontId="12" fillId="0" borderId="0"/>
    <xf numFmtId="9" fontId="12" fillId="0" borderId="0" applyFont="0" applyFill="0" applyBorder="0" applyAlignment="0" applyProtection="0"/>
    <xf numFmtId="0" fontId="10" fillId="2" borderId="1"/>
    <xf numFmtId="0" fontId="5" fillId="2" borderId="1"/>
    <xf numFmtId="9" fontId="15" fillId="0" borderId="0" applyFont="0" applyFill="0" applyBorder="0" applyAlignment="0" applyProtection="0"/>
    <xf numFmtId="43" fontId="17" fillId="0" borderId="0" applyFont="0" applyFill="0" applyBorder="0" applyAlignment="0" applyProtection="0"/>
    <xf numFmtId="7" fontId="5" fillId="2" borderId="0"/>
    <xf numFmtId="0" fontId="25" fillId="0" borderId="0" applyNumberFormat="0" applyFill="0" applyBorder="0" applyAlignment="0" applyProtection="0"/>
  </cellStyleXfs>
  <cellXfs count="612">
    <xf numFmtId="0" fontId="0" fillId="2" borderId="0" xfId="0" applyFill="1"/>
    <xf numFmtId="0" fontId="3" fillId="2" borderId="0" xfId="0" applyFont="1" applyFill="1"/>
    <xf numFmtId="0" fontId="3" fillId="0" borderId="0" xfId="0" applyFont="1" applyFill="1"/>
    <xf numFmtId="0" fontId="4" fillId="0" borderId="0" xfId="0" applyFont="1" applyFill="1"/>
    <xf numFmtId="0" fontId="5" fillId="0" borderId="0" xfId="0" applyFont="1" applyFill="1" applyBorder="1" applyProtection="1"/>
    <xf numFmtId="0" fontId="4" fillId="7" borderId="0" xfId="0" applyFont="1" applyFill="1" applyBorder="1"/>
    <xf numFmtId="0" fontId="5" fillId="0" borderId="0" xfId="0" applyFont="1" applyFill="1"/>
    <xf numFmtId="0" fontId="3" fillId="8" borderId="0" xfId="0" applyFont="1" applyFill="1"/>
    <xf numFmtId="0" fontId="9" fillId="8" borderId="0" xfId="15" applyFont="1" applyFill="1"/>
    <xf numFmtId="0" fontId="3" fillId="8" borderId="0" xfId="15" applyFont="1" applyFill="1"/>
    <xf numFmtId="0" fontId="3" fillId="2" borderId="0" xfId="15" applyFont="1" applyFill="1"/>
    <xf numFmtId="0" fontId="3" fillId="7" borderId="0" xfId="15" applyFont="1" applyFill="1"/>
    <xf numFmtId="0" fontId="3" fillId="7" borderId="0" xfId="15" applyFont="1" applyFill="1" applyBorder="1"/>
    <xf numFmtId="0" fontId="7" fillId="0" borderId="0" xfId="0" applyFont="1" applyFill="1" applyAlignment="1" applyProtection="1">
      <alignment horizontal="right"/>
    </xf>
    <xf numFmtId="0" fontId="7" fillId="0" borderId="0" xfId="0" applyFont="1" applyFill="1" applyBorder="1" applyAlignment="1" applyProtection="1">
      <alignment horizontal="right"/>
    </xf>
    <xf numFmtId="15" fontId="7" fillId="0" borderId="0" xfId="0" applyNumberFormat="1" applyFont="1" applyFill="1" applyBorder="1" applyAlignment="1" applyProtection="1">
      <alignment horizontal="right"/>
    </xf>
    <xf numFmtId="0" fontId="5" fillId="2" borderId="0" xfId="0" applyFont="1" applyFill="1"/>
    <xf numFmtId="0" fontId="5" fillId="8" borderId="0" xfId="0" applyFont="1" applyFill="1"/>
    <xf numFmtId="0" fontId="7" fillId="0" borderId="0" xfId="0" applyFont="1" applyFill="1" applyBorder="1" applyProtection="1"/>
    <xf numFmtId="0" fontId="5" fillId="0" borderId="0" xfId="0" applyFont="1" applyFill="1" applyProtection="1"/>
    <xf numFmtId="0" fontId="5" fillId="2" borderId="0" xfId="0" applyFont="1" applyFill="1" applyProtection="1"/>
    <xf numFmtId="0" fontId="5" fillId="7" borderId="0" xfId="0" applyFont="1" applyFill="1" applyBorder="1"/>
    <xf numFmtId="0" fontId="7" fillId="0" borderId="28" xfId="0" applyFont="1" applyFill="1" applyBorder="1" applyAlignment="1" applyProtection="1"/>
    <xf numFmtId="0" fontId="5" fillId="2" borderId="13" xfId="0" applyFont="1" applyFill="1" applyBorder="1" applyProtection="1"/>
    <xf numFmtId="0" fontId="5" fillId="2" borderId="0" xfId="0" applyFont="1" applyFill="1" applyBorder="1" applyProtection="1"/>
    <xf numFmtId="0" fontId="5" fillId="2" borderId="15" xfId="0" applyFont="1" applyFill="1" applyBorder="1" applyAlignment="1" applyProtection="1">
      <alignment horizontal="right"/>
    </xf>
    <xf numFmtId="0" fontId="7" fillId="2" borderId="15" xfId="0" applyFont="1" applyFill="1" applyBorder="1" applyAlignment="1" applyProtection="1">
      <alignment horizontal="right"/>
    </xf>
    <xf numFmtId="0" fontId="5" fillId="0" borderId="0" xfId="0" applyFont="1" applyFill="1" applyBorder="1" applyAlignment="1" applyProtection="1"/>
    <xf numFmtId="0" fontId="5" fillId="0" borderId="0" xfId="0" applyFont="1" applyFill="1" applyBorder="1" applyAlignment="1" applyProtection="1">
      <alignment horizontal="center"/>
    </xf>
    <xf numFmtId="8" fontId="7" fillId="0" borderId="27" xfId="0" applyNumberFormat="1" applyFont="1" applyFill="1" applyBorder="1" applyAlignment="1" applyProtection="1"/>
    <xf numFmtId="0" fontId="3" fillId="8" borderId="0" xfId="0" applyFont="1" applyFill="1" applyAlignment="1">
      <alignment horizontal="center"/>
    </xf>
    <xf numFmtId="0" fontId="5" fillId="2" borderId="0" xfId="0" applyFont="1" applyFill="1" applyBorder="1"/>
    <xf numFmtId="0" fontId="7" fillId="3" borderId="0" xfId="0" applyFont="1" applyFill="1" applyBorder="1" applyAlignment="1" applyProtection="1"/>
    <xf numFmtId="0" fontId="7" fillId="0" borderId="0" xfId="0" applyFont="1" applyFill="1" applyProtection="1"/>
    <xf numFmtId="15" fontId="5" fillId="0" borderId="0" xfId="0" applyNumberFormat="1" applyFont="1" applyFill="1" applyBorder="1" applyAlignment="1" applyProtection="1"/>
    <xf numFmtId="2" fontId="5" fillId="0" borderId="0" xfId="10" applyNumberFormat="1" applyFont="1" applyFill="1" applyBorder="1" applyAlignment="1" applyProtection="1">
      <alignment horizontal="center"/>
    </xf>
    <xf numFmtId="0" fontId="16" fillId="2" borderId="0" xfId="0" applyFont="1" applyFill="1"/>
    <xf numFmtId="0" fontId="5" fillId="0" borderId="15" xfId="0" applyFont="1" applyFill="1" applyBorder="1" applyProtection="1"/>
    <xf numFmtId="166" fontId="5" fillId="0" borderId="0" xfId="0" applyNumberFormat="1" applyFont="1" applyFill="1" applyBorder="1" applyAlignment="1" applyProtection="1"/>
    <xf numFmtId="0" fontId="16" fillId="7" borderId="0" xfId="15" applyFont="1" applyFill="1"/>
    <xf numFmtId="0" fontId="5" fillId="7" borderId="0" xfId="15" applyFont="1" applyFill="1"/>
    <xf numFmtId="0" fontId="5" fillId="6" borderId="0" xfId="15" applyFont="1" applyFill="1"/>
    <xf numFmtId="0" fontId="5" fillId="2" borderId="0" xfId="15" applyFont="1" applyFill="1"/>
    <xf numFmtId="0" fontId="5" fillId="0" borderId="0" xfId="15" applyFont="1" applyFill="1"/>
    <xf numFmtId="0" fontId="16" fillId="0" borderId="0" xfId="0" applyFont="1" applyFill="1" applyBorder="1" applyAlignment="1" applyProtection="1"/>
    <xf numFmtId="0" fontId="16" fillId="2" borderId="0" xfId="15" applyFont="1" applyFill="1"/>
    <xf numFmtId="0" fontId="16" fillId="5" borderId="0" xfId="15" applyFont="1" applyFill="1"/>
    <xf numFmtId="0" fontId="16" fillId="0" borderId="0" xfId="15" applyFont="1" applyFill="1"/>
    <xf numFmtId="0" fontId="5" fillId="8" borderId="0" xfId="15" applyFont="1" applyFill="1"/>
    <xf numFmtId="38" fontId="16" fillId="3" borderId="2" xfId="15" applyNumberFormat="1" applyFont="1" applyFill="1" applyBorder="1" applyAlignment="1" applyProtection="1"/>
    <xf numFmtId="38" fontId="16" fillId="3" borderId="3" xfId="15" applyNumberFormat="1" applyFont="1" applyFill="1" applyBorder="1" applyAlignment="1" applyProtection="1"/>
    <xf numFmtId="0" fontId="16" fillId="2" borderId="0" xfId="0" applyFont="1" applyFill="1" applyProtection="1"/>
    <xf numFmtId="0" fontId="3" fillId="2" borderId="0" xfId="15" applyFont="1" applyFill="1" applyProtection="1"/>
    <xf numFmtId="0" fontId="3" fillId="2" borderId="0" xfId="15" applyFont="1" applyFill="1" applyBorder="1" applyProtection="1"/>
    <xf numFmtId="0" fontId="3" fillId="8" borderId="0" xfId="0" applyFont="1" applyFill="1" applyProtection="1"/>
    <xf numFmtId="0" fontId="9" fillId="8" borderId="0" xfId="0" applyFont="1" applyFill="1" applyProtection="1"/>
    <xf numFmtId="0" fontId="3" fillId="2" borderId="0" xfId="0" applyFont="1" applyFill="1" applyProtection="1"/>
    <xf numFmtId="0" fontId="5" fillId="8" borderId="0" xfId="0" applyFont="1" applyFill="1" applyProtection="1"/>
    <xf numFmtId="0" fontId="5" fillId="7" borderId="0" xfId="0" applyFont="1" applyFill="1" applyProtection="1"/>
    <xf numFmtId="0" fontId="7" fillId="12" borderId="38" xfId="0" applyFont="1" applyFill="1" applyBorder="1" applyAlignment="1" applyProtection="1">
      <alignment vertical="center"/>
    </xf>
    <xf numFmtId="0" fontId="7" fillId="12" borderId="28" xfId="0" applyFont="1" applyFill="1" applyBorder="1" applyAlignment="1" applyProtection="1"/>
    <xf numFmtId="0" fontId="7" fillId="12" borderId="27" xfId="0" applyFont="1" applyFill="1" applyBorder="1" applyAlignment="1" applyProtection="1"/>
    <xf numFmtId="0" fontId="7" fillId="12" borderId="28" xfId="0" applyFont="1" applyFill="1" applyBorder="1" applyAlignment="1" applyProtection="1">
      <alignment wrapText="1"/>
    </xf>
    <xf numFmtId="0" fontId="7" fillId="12" borderId="14" xfId="0" applyFont="1" applyFill="1" applyBorder="1" applyProtection="1"/>
    <xf numFmtId="0" fontId="7" fillId="12" borderId="15" xfId="0" applyFont="1" applyFill="1" applyBorder="1" applyAlignment="1" applyProtection="1"/>
    <xf numFmtId="0" fontId="7" fillId="12" borderId="15" xfId="0" applyFont="1" applyFill="1" applyBorder="1" applyAlignment="1" applyProtection="1">
      <alignment wrapText="1"/>
    </xf>
    <xf numFmtId="0" fontId="7" fillId="10" borderId="21" xfId="0" applyNumberFormat="1" applyFont="1" applyFill="1" applyBorder="1" applyAlignment="1" applyProtection="1">
      <alignment horizontal="center"/>
    </xf>
    <xf numFmtId="0" fontId="7" fillId="12" borderId="10" xfId="15" applyFont="1" applyFill="1" applyBorder="1" applyAlignment="1" applyProtection="1">
      <alignment horizontal="center"/>
    </xf>
    <xf numFmtId="0" fontId="7" fillId="12" borderId="24" xfId="15" applyFont="1" applyFill="1" applyBorder="1" applyAlignment="1" applyProtection="1">
      <alignment horizontal="center"/>
    </xf>
    <xf numFmtId="0" fontId="11" fillId="10" borderId="14" xfId="15" applyFont="1" applyFill="1" applyBorder="1" applyAlignment="1" applyProtection="1"/>
    <xf numFmtId="0" fontId="11" fillId="10" borderId="7" xfId="15" applyFont="1" applyFill="1" applyBorder="1" applyAlignment="1" applyProtection="1"/>
    <xf numFmtId="0" fontId="16" fillId="10" borderId="7" xfId="15" applyFont="1" applyFill="1" applyBorder="1" applyProtection="1"/>
    <xf numFmtId="0" fontId="11" fillId="10" borderId="7" xfId="15" applyFont="1" applyFill="1" applyBorder="1" applyAlignment="1" applyProtection="1">
      <alignment horizontal="right"/>
    </xf>
    <xf numFmtId="0" fontId="11" fillId="10" borderId="15" xfId="15" applyFont="1" applyFill="1" applyBorder="1" applyAlignment="1" applyProtection="1"/>
    <xf numFmtId="0" fontId="16" fillId="10" borderId="15" xfId="15" applyFont="1" applyFill="1" applyBorder="1" applyProtection="1"/>
    <xf numFmtId="0" fontId="11" fillId="10" borderId="6" xfId="15" applyFont="1" applyFill="1" applyBorder="1" applyAlignment="1" applyProtection="1"/>
    <xf numFmtId="0" fontId="7" fillId="7" borderId="10" xfId="15" applyFont="1" applyFill="1" applyBorder="1" applyAlignment="1" applyProtection="1">
      <protection locked="0"/>
    </xf>
    <xf numFmtId="0" fontId="7" fillId="7" borderId="10" xfId="15" applyFont="1" applyFill="1" applyBorder="1" applyAlignment="1" applyProtection="1">
      <alignment horizontal="center"/>
      <protection locked="0"/>
    </xf>
    <xf numFmtId="0" fontId="7" fillId="7" borderId="24" xfId="15" applyFont="1" applyFill="1" applyBorder="1" applyAlignment="1" applyProtection="1">
      <alignment horizontal="center"/>
      <protection locked="0"/>
    </xf>
    <xf numFmtId="0" fontId="5" fillId="0" borderId="0" xfId="15" applyFont="1" applyFill="1" applyProtection="1"/>
    <xf numFmtId="0" fontId="16" fillId="0" borderId="0" xfId="15" applyFont="1" applyFill="1" applyProtection="1"/>
    <xf numFmtId="0" fontId="3" fillId="0" borderId="0" xfId="15" applyFont="1" applyFill="1" applyProtection="1"/>
    <xf numFmtId="0" fontId="5" fillId="2" borderId="0" xfId="15" applyFont="1" applyFill="1" applyProtection="1"/>
    <xf numFmtId="2" fontId="5" fillId="0" borderId="0" xfId="10" applyNumberFormat="1" applyFont="1" applyFill="1" applyBorder="1" applyAlignment="1" applyProtection="1">
      <alignment horizontal="center"/>
    </xf>
    <xf numFmtId="38" fontId="16" fillId="3" borderId="2" xfId="15" applyNumberFormat="1" applyFont="1" applyFill="1" applyBorder="1" applyAlignment="1" applyProtection="1">
      <alignment horizontal="left"/>
    </xf>
    <xf numFmtId="38" fontId="11" fillId="12" borderId="5" xfId="0" applyNumberFormat="1" applyFont="1" applyFill="1" applyBorder="1" applyAlignment="1" applyProtection="1">
      <alignment horizontal="center"/>
    </xf>
    <xf numFmtId="0" fontId="11" fillId="13" borderId="11" xfId="0" applyFont="1" applyFill="1" applyBorder="1" applyAlignment="1" applyProtection="1">
      <alignment horizontal="center"/>
    </xf>
    <xf numFmtId="7" fontId="5" fillId="8" borderId="0" xfId="0" applyNumberFormat="1" applyFont="1" applyFill="1" applyBorder="1" applyAlignment="1" applyProtection="1">
      <alignment horizontal="center"/>
    </xf>
    <xf numFmtId="0" fontId="5" fillId="8" borderId="0" xfId="0" applyFont="1" applyFill="1" applyBorder="1" applyAlignment="1" applyProtection="1">
      <alignment horizontal="center"/>
    </xf>
    <xf numFmtId="2" fontId="5" fillId="0" borderId="0" xfId="10" applyNumberFormat="1" applyFont="1" applyFill="1" applyBorder="1" applyAlignment="1" applyProtection="1">
      <alignment horizontal="center"/>
    </xf>
    <xf numFmtId="2" fontId="6" fillId="0" borderId="3" xfId="0" applyNumberFormat="1" applyFont="1" applyFill="1" applyBorder="1" applyAlignment="1" applyProtection="1">
      <alignment horizontal="right" vertical="center" wrapText="1"/>
      <protection locked="0"/>
    </xf>
    <xf numFmtId="0" fontId="11" fillId="10" borderId="30" xfId="0" applyFont="1" applyFill="1" applyBorder="1" applyAlignment="1" applyProtection="1">
      <alignment horizontal="center" vertical="center"/>
    </xf>
    <xf numFmtId="2" fontId="6" fillId="0" borderId="3" xfId="0" quotePrefix="1" applyNumberFormat="1" applyFont="1" applyFill="1" applyBorder="1" applyAlignment="1" applyProtection="1">
      <alignment horizontal="right" vertical="center" wrapText="1"/>
      <protection locked="0"/>
    </xf>
    <xf numFmtId="166" fontId="16" fillId="0" borderId="0" xfId="0" applyNumberFormat="1" applyFont="1" applyFill="1" applyBorder="1" applyAlignment="1" applyProtection="1"/>
    <xf numFmtId="0" fontId="3" fillId="0" borderId="0" xfId="15" applyFont="1" applyFill="1" applyBorder="1" applyProtection="1"/>
    <xf numFmtId="0" fontId="3" fillId="0" borderId="0" xfId="15" applyFont="1" applyFill="1" applyProtection="1"/>
    <xf numFmtId="0" fontId="3" fillId="2" borderId="0" xfId="15" applyFont="1" applyFill="1" applyProtection="1"/>
    <xf numFmtId="0" fontId="3" fillId="2" borderId="0" xfId="15" applyFont="1" applyFill="1" applyBorder="1" applyProtection="1"/>
    <xf numFmtId="0" fontId="6" fillId="0" borderId="5" xfId="0" applyNumberFormat="1" applyFont="1" applyFill="1" applyBorder="1" applyAlignment="1" applyProtection="1">
      <alignment horizontal="center"/>
      <protection locked="0"/>
    </xf>
    <xf numFmtId="10" fontId="16" fillId="3" borderId="2" xfId="21" applyNumberFormat="1" applyFont="1" applyFill="1" applyBorder="1" applyAlignment="1" applyProtection="1"/>
    <xf numFmtId="0" fontId="7" fillId="10" borderId="10" xfId="15" applyFont="1" applyFill="1" applyBorder="1" applyAlignment="1" applyProtection="1">
      <protection locked="0"/>
    </xf>
    <xf numFmtId="38" fontId="5" fillId="3" borderId="3" xfId="15" applyNumberFormat="1" applyFont="1" applyFill="1" applyBorder="1" applyAlignment="1" applyProtection="1"/>
    <xf numFmtId="0" fontId="3" fillId="17" borderId="0" xfId="15" applyFont="1" applyFill="1" applyProtection="1"/>
    <xf numFmtId="0" fontId="5" fillId="18" borderId="0" xfId="0" applyFont="1" applyFill="1" applyBorder="1" applyProtection="1"/>
    <xf numFmtId="0" fontId="4" fillId="18" borderId="0" xfId="0" applyFont="1" applyFill="1" applyBorder="1" applyProtection="1"/>
    <xf numFmtId="0" fontId="3" fillId="18" borderId="0" xfId="15" applyFont="1" applyFill="1" applyProtection="1"/>
    <xf numFmtId="0" fontId="5" fillId="18" borderId="0" xfId="15" applyFont="1" applyFill="1" applyProtection="1"/>
    <xf numFmtId="0" fontId="16" fillId="18" borderId="0" xfId="15" applyFont="1" applyFill="1" applyProtection="1"/>
    <xf numFmtId="0" fontId="3" fillId="18" borderId="0" xfId="15" applyFont="1" applyFill="1" applyBorder="1" applyProtection="1"/>
    <xf numFmtId="0" fontId="11" fillId="0" borderId="38" xfId="15" applyFont="1" applyFill="1" applyBorder="1" applyAlignment="1" applyProtection="1"/>
    <xf numFmtId="0" fontId="16" fillId="0" borderId="38" xfId="15" applyFont="1" applyFill="1" applyBorder="1" applyProtection="1"/>
    <xf numFmtId="7" fontId="7" fillId="0" borderId="38" xfId="3" applyFont="1" applyFill="1" applyBorder="1" applyProtection="1"/>
    <xf numFmtId="7" fontId="11" fillId="0" borderId="38" xfId="3" applyFont="1" applyFill="1" applyBorder="1" applyProtection="1"/>
    <xf numFmtId="38" fontId="5" fillId="3" borderId="2" xfId="15" applyNumberFormat="1" applyFont="1" applyFill="1" applyBorder="1" applyAlignment="1" applyProtection="1"/>
    <xf numFmtId="10" fontId="5" fillId="3" borderId="2" xfId="21" applyNumberFormat="1" applyFont="1" applyFill="1" applyBorder="1" applyAlignment="1" applyProtection="1"/>
    <xf numFmtId="38" fontId="5" fillId="3" borderId="2" xfId="15" applyNumberFormat="1" applyFont="1" applyFill="1" applyBorder="1" applyAlignment="1" applyProtection="1">
      <alignment horizontal="left"/>
    </xf>
    <xf numFmtId="38" fontId="5" fillId="3" borderId="3" xfId="15" applyNumberFormat="1" applyFont="1" applyFill="1" applyBorder="1" applyAlignment="1" applyProtection="1">
      <alignment horizontal="left"/>
    </xf>
    <xf numFmtId="38" fontId="5" fillId="3" borderId="4" xfId="15" applyNumberFormat="1" applyFont="1" applyFill="1" applyBorder="1" applyAlignment="1" applyProtection="1"/>
    <xf numFmtId="0" fontId="7" fillId="10" borderId="31" xfId="15" applyFont="1" applyFill="1" applyBorder="1" applyAlignment="1" applyProtection="1"/>
    <xf numFmtId="0" fontId="7" fillId="10" borderId="38" xfId="15" applyFont="1" applyFill="1" applyBorder="1" applyAlignment="1" applyProtection="1"/>
    <xf numFmtId="38" fontId="5" fillId="3" borderId="2" xfId="15" quotePrefix="1" applyNumberFormat="1" applyFont="1" applyFill="1" applyBorder="1" applyAlignment="1" applyProtection="1">
      <alignment horizontal="center"/>
    </xf>
    <xf numFmtId="38" fontId="5" fillId="3" borderId="33" xfId="15" applyNumberFormat="1" applyFont="1" applyFill="1" applyBorder="1" applyAlignment="1" applyProtection="1"/>
    <xf numFmtId="0" fontId="7" fillId="10" borderId="26" xfId="15" applyFont="1" applyFill="1" applyBorder="1" applyAlignment="1" applyProtection="1">
      <alignment horizontal="right"/>
    </xf>
    <xf numFmtId="0" fontId="7" fillId="7" borderId="38" xfId="15" applyFont="1" applyFill="1" applyBorder="1" applyAlignment="1" applyProtection="1">
      <alignment horizontal="center"/>
      <protection locked="0"/>
    </xf>
    <xf numFmtId="38" fontId="5" fillId="3" borderId="44" xfId="15" applyNumberFormat="1" applyFont="1" applyFill="1" applyBorder="1" applyAlignment="1" applyProtection="1"/>
    <xf numFmtId="7" fontId="2" fillId="10" borderId="42" xfId="15" applyNumberFormat="1" applyFont="1" applyFill="1" applyBorder="1" applyAlignment="1" applyProtection="1">
      <alignment horizontal="right" vertical="center"/>
    </xf>
    <xf numFmtId="7" fontId="3" fillId="18" borderId="0" xfId="15" applyNumberFormat="1" applyFont="1" applyFill="1" applyProtection="1"/>
    <xf numFmtId="0" fontId="3" fillId="19" borderId="0" xfId="15" applyFont="1" applyFill="1" applyBorder="1" applyProtection="1"/>
    <xf numFmtId="0" fontId="3" fillId="19" borderId="0" xfId="15" applyFont="1" applyFill="1" applyProtection="1"/>
    <xf numFmtId="0" fontId="20" fillId="18" borderId="0" xfId="15" applyFont="1" applyFill="1" applyAlignment="1" applyProtection="1"/>
    <xf numFmtId="0" fontId="3" fillId="18" borderId="0" xfId="0" applyFont="1" applyFill="1" applyBorder="1" applyProtection="1"/>
    <xf numFmtId="0" fontId="7" fillId="12" borderId="9" xfId="15" applyFont="1" applyFill="1" applyBorder="1" applyAlignment="1" applyProtection="1"/>
    <xf numFmtId="0" fontId="7" fillId="12" borderId="10" xfId="15" applyFont="1" applyFill="1" applyBorder="1" applyAlignment="1" applyProtection="1"/>
    <xf numFmtId="7" fontId="7" fillId="12" borderId="38" xfId="15" applyNumberFormat="1" applyFont="1" applyFill="1" applyBorder="1" applyAlignment="1" applyProtection="1">
      <alignment horizontal="right" vertical="center"/>
    </xf>
    <xf numFmtId="38" fontId="16" fillId="0" borderId="3" xfId="15" applyNumberFormat="1" applyFont="1" applyFill="1" applyBorder="1" applyAlignment="1" applyProtection="1">
      <protection locked="0"/>
    </xf>
    <xf numFmtId="38" fontId="16" fillId="0" borderId="2" xfId="15" applyNumberFormat="1" applyFont="1" applyFill="1" applyBorder="1" applyAlignment="1" applyProtection="1">
      <protection locked="0"/>
    </xf>
    <xf numFmtId="38" fontId="16" fillId="3" borderId="2" xfId="15" applyNumberFormat="1" applyFont="1" applyFill="1" applyBorder="1" applyAlignment="1" applyProtection="1">
      <protection locked="0"/>
    </xf>
    <xf numFmtId="38" fontId="16" fillId="0" borderId="3" xfId="15" applyNumberFormat="1" applyFont="1" applyFill="1" applyBorder="1" applyAlignment="1" applyProtection="1">
      <alignment horizontal="left"/>
      <protection locked="0"/>
    </xf>
    <xf numFmtId="38" fontId="16" fillId="0" borderId="2" xfId="15" applyNumberFormat="1" applyFont="1" applyFill="1" applyBorder="1" applyAlignment="1" applyProtection="1">
      <alignment horizontal="left"/>
      <protection locked="0"/>
    </xf>
    <xf numFmtId="38" fontId="16" fillId="3" borderId="2" xfId="15" applyNumberFormat="1" applyFont="1" applyFill="1" applyBorder="1" applyAlignment="1" applyProtection="1">
      <alignment horizontal="left"/>
      <protection locked="0"/>
    </xf>
    <xf numFmtId="38" fontId="16" fillId="3" borderId="3" xfId="15" applyNumberFormat="1" applyFont="1" applyFill="1" applyBorder="1" applyAlignment="1" applyProtection="1">
      <protection locked="0"/>
    </xf>
    <xf numFmtId="38" fontId="16" fillId="3" borderId="3" xfId="15" applyNumberFormat="1" applyFont="1" applyFill="1" applyBorder="1" applyAlignment="1" applyProtection="1">
      <alignment horizontal="left"/>
      <protection locked="0"/>
    </xf>
    <xf numFmtId="168" fontId="7" fillId="10" borderId="22" xfId="0" applyNumberFormat="1" applyFont="1" applyFill="1" applyBorder="1" applyAlignment="1" applyProtection="1">
      <alignment horizontal="center"/>
    </xf>
    <xf numFmtId="0" fontId="11" fillId="10" borderId="25" xfId="0" applyFont="1" applyFill="1" applyBorder="1" applyAlignment="1" applyProtection="1">
      <alignment horizontal="center" vertical="center"/>
    </xf>
    <xf numFmtId="0" fontId="6" fillId="0" borderId="2" xfId="0" applyNumberFormat="1" applyFont="1" applyFill="1" applyBorder="1" applyAlignment="1" applyProtection="1">
      <alignment horizontal="center"/>
      <protection locked="0"/>
    </xf>
    <xf numFmtId="0" fontId="6" fillId="0" borderId="19" xfId="0" applyNumberFormat="1" applyFont="1" applyFill="1" applyBorder="1" applyAlignment="1" applyProtection="1">
      <alignment horizontal="center"/>
      <protection locked="0"/>
    </xf>
    <xf numFmtId="38" fontId="16" fillId="0" borderId="0" xfId="0" applyNumberFormat="1" applyFont="1" applyFill="1" applyBorder="1" applyAlignment="1" applyProtection="1"/>
    <xf numFmtId="0" fontId="5" fillId="0" borderId="13" xfId="0" applyFont="1" applyFill="1" applyBorder="1" applyProtection="1"/>
    <xf numFmtId="0" fontId="5" fillId="0" borderId="15" xfId="0" applyFont="1" applyFill="1" applyBorder="1" applyAlignment="1" applyProtection="1">
      <alignment horizontal="right"/>
    </xf>
    <xf numFmtId="0" fontId="7" fillId="0" borderId="15" xfId="0" applyFont="1" applyFill="1" applyBorder="1" applyAlignment="1" applyProtection="1">
      <alignment horizontal="right"/>
    </xf>
    <xf numFmtId="0" fontId="7" fillId="12" borderId="28" xfId="0" applyFont="1" applyFill="1" applyBorder="1" applyAlignment="1" applyProtection="1">
      <alignment vertical="center"/>
    </xf>
    <xf numFmtId="0" fontId="7" fillId="12" borderId="29" xfId="0" applyFont="1" applyFill="1" applyBorder="1" applyAlignment="1" applyProtection="1">
      <alignment vertical="center"/>
    </xf>
    <xf numFmtId="0" fontId="16" fillId="0" borderId="2" xfId="0" applyNumberFormat="1" applyFont="1" applyFill="1" applyBorder="1" applyAlignment="1" applyProtection="1"/>
    <xf numFmtId="0" fontId="7" fillId="12" borderId="46" xfId="0" applyFont="1" applyFill="1" applyBorder="1" applyAlignment="1" applyProtection="1">
      <alignment horizontal="center"/>
    </xf>
    <xf numFmtId="0" fontId="7" fillId="12" borderId="47" xfId="0" applyFont="1" applyFill="1" applyBorder="1" applyAlignment="1" applyProtection="1">
      <alignment horizontal="left"/>
    </xf>
    <xf numFmtId="0" fontId="7" fillId="12" borderId="47" xfId="0" applyFont="1" applyFill="1" applyBorder="1" applyAlignment="1" applyProtection="1">
      <alignment vertical="center"/>
    </xf>
    <xf numFmtId="0" fontId="7" fillId="12" borderId="48" xfId="0" applyFont="1" applyFill="1" applyBorder="1" applyAlignment="1" applyProtection="1">
      <alignment horizontal="left"/>
    </xf>
    <xf numFmtId="0" fontId="7" fillId="12" borderId="38" xfId="0" applyFont="1" applyFill="1" applyBorder="1" applyAlignment="1" applyProtection="1">
      <alignment horizontal="left"/>
    </xf>
    <xf numFmtId="0" fontId="7" fillId="12" borderId="38" xfId="0" applyFont="1" applyFill="1" applyBorder="1" applyAlignment="1" applyProtection="1">
      <alignment horizontal="center"/>
    </xf>
    <xf numFmtId="0" fontId="7" fillId="12" borderId="48" xfId="0" applyFont="1" applyFill="1" applyBorder="1" applyAlignment="1" applyProtection="1">
      <alignment vertical="center"/>
    </xf>
    <xf numFmtId="0" fontId="7" fillId="12" borderId="39" xfId="0" applyFont="1" applyFill="1" applyBorder="1" applyAlignment="1" applyProtection="1">
      <alignment vertical="center"/>
    </xf>
    <xf numFmtId="0" fontId="7" fillId="0" borderId="13" xfId="0" applyFont="1" applyFill="1" applyBorder="1" applyAlignment="1" applyProtection="1">
      <alignment vertical="center" wrapText="1"/>
    </xf>
    <xf numFmtId="0" fontId="7" fillId="0" borderId="0" xfId="0" applyFont="1" applyFill="1" applyBorder="1" applyAlignment="1" applyProtection="1">
      <alignment vertical="center"/>
    </xf>
    <xf numFmtId="7" fontId="16" fillId="0" borderId="13" xfId="3" applyFont="1" applyFill="1" applyBorder="1" applyAlignment="1" applyProtection="1"/>
    <xf numFmtId="164" fontId="16" fillId="0" borderId="0" xfId="0" applyNumberFormat="1" applyFont="1" applyFill="1" applyBorder="1" applyAlignment="1" applyProtection="1"/>
    <xf numFmtId="0" fontId="7" fillId="12" borderId="46" xfId="0" applyFont="1" applyFill="1" applyBorder="1" applyAlignment="1" applyProtection="1">
      <alignment horizontal="center" vertical="center"/>
    </xf>
    <xf numFmtId="0" fontId="5" fillId="0" borderId="0" xfId="0" applyNumberFormat="1" applyFont="1" applyFill="1" applyBorder="1" applyProtection="1"/>
    <xf numFmtId="165" fontId="5" fillId="0" borderId="0" xfId="0" applyNumberFormat="1" applyFont="1" applyFill="1" applyBorder="1" applyAlignment="1" applyProtection="1"/>
    <xf numFmtId="165" fontId="5" fillId="0" borderId="0" xfId="0" applyNumberFormat="1" applyFont="1" applyFill="1" applyBorder="1" applyProtection="1"/>
    <xf numFmtId="8" fontId="5" fillId="0" borderId="37" xfId="0" applyNumberFormat="1" applyFont="1" applyFill="1" applyBorder="1" applyAlignment="1" applyProtection="1">
      <protection locked="0"/>
    </xf>
    <xf numFmtId="8" fontId="5" fillId="0" borderId="25" xfId="0" applyNumberFormat="1" applyFont="1" applyFill="1" applyBorder="1" applyAlignment="1" applyProtection="1">
      <protection locked="0"/>
    </xf>
    <xf numFmtId="8" fontId="5" fillId="0" borderId="5" xfId="0" applyNumberFormat="1" applyFont="1" applyFill="1" applyBorder="1" applyAlignment="1" applyProtection="1">
      <protection locked="0"/>
    </xf>
    <xf numFmtId="8" fontId="5" fillId="0" borderId="19" xfId="0" applyNumberFormat="1" applyFont="1" applyFill="1" applyBorder="1" applyAlignment="1" applyProtection="1">
      <protection locked="0"/>
    </xf>
    <xf numFmtId="0" fontId="5" fillId="0" borderId="2" xfId="0" applyFont="1" applyFill="1" applyBorder="1" applyProtection="1"/>
    <xf numFmtId="0" fontId="5" fillId="0" borderId="2" xfId="0" applyNumberFormat="1" applyFont="1" applyFill="1" applyBorder="1" applyAlignment="1" applyProtection="1"/>
    <xf numFmtId="8" fontId="5" fillId="0" borderId="36" xfId="0" applyNumberFormat="1" applyFont="1" applyFill="1" applyBorder="1" applyAlignment="1" applyProtection="1">
      <protection locked="0"/>
    </xf>
    <xf numFmtId="8" fontId="5" fillId="0" borderId="49" xfId="0" applyNumberFormat="1" applyFont="1" applyFill="1" applyBorder="1" applyAlignment="1" applyProtection="1">
      <protection locked="0"/>
    </xf>
    <xf numFmtId="0" fontId="3" fillId="6" borderId="0" xfId="0" applyFont="1" applyFill="1" applyProtection="1"/>
    <xf numFmtId="0" fontId="5" fillId="0" borderId="34" xfId="0" applyNumberFormat="1" applyFont="1" applyFill="1" applyBorder="1" applyAlignment="1" applyProtection="1">
      <alignment horizontal="center" wrapText="1"/>
    </xf>
    <xf numFmtId="0" fontId="5" fillId="0" borderId="34" xfId="0" applyFont="1" applyFill="1" applyBorder="1" applyAlignment="1" applyProtection="1">
      <alignment horizontal="center"/>
    </xf>
    <xf numFmtId="7" fontId="3" fillId="8" borderId="0" xfId="0" applyNumberFormat="1" applyFont="1" applyFill="1" applyBorder="1" applyAlignment="1" applyProtection="1"/>
    <xf numFmtId="0" fontId="5" fillId="0" borderId="23" xfId="0" applyNumberFormat="1" applyFont="1" applyFill="1" applyBorder="1" applyAlignment="1" applyProtection="1">
      <alignment horizontal="center" wrapText="1"/>
    </xf>
    <xf numFmtId="0" fontId="5" fillId="0" borderId="23" xfId="0" applyFont="1" applyFill="1" applyBorder="1" applyAlignment="1" applyProtection="1">
      <alignment horizontal="center"/>
    </xf>
    <xf numFmtId="0" fontId="5" fillId="0" borderId="23" xfId="0" applyNumberFormat="1" applyFont="1" applyFill="1" applyBorder="1" applyAlignment="1" applyProtection="1">
      <alignment horizontal="center"/>
    </xf>
    <xf numFmtId="7" fontId="3" fillId="8" borderId="0" xfId="0" applyNumberFormat="1" applyFont="1" applyFill="1" applyBorder="1" applyAlignment="1" applyProtection="1">
      <alignment horizontal="center"/>
    </xf>
    <xf numFmtId="2" fontId="3" fillId="8" borderId="0" xfId="0" applyNumberFormat="1" applyFont="1" applyFill="1" applyProtection="1"/>
    <xf numFmtId="0" fontId="5" fillId="0" borderId="32" xfId="0" applyNumberFormat="1" applyFont="1" applyFill="1" applyBorder="1" applyAlignment="1" applyProtection="1">
      <alignment horizontal="center"/>
    </xf>
    <xf numFmtId="0" fontId="5" fillId="0" borderId="32" xfId="0" applyFont="1" applyFill="1" applyBorder="1" applyAlignment="1" applyProtection="1">
      <alignment horizontal="center"/>
    </xf>
    <xf numFmtId="0" fontId="5" fillId="4" borderId="0" xfId="0" applyFont="1" applyFill="1" applyProtection="1"/>
    <xf numFmtId="0" fontId="5" fillId="0" borderId="12" xfId="0" applyFont="1" applyFill="1" applyBorder="1" applyProtection="1"/>
    <xf numFmtId="0" fontId="5" fillId="2" borderId="14" xfId="0" applyFont="1" applyFill="1" applyBorder="1" applyProtection="1"/>
    <xf numFmtId="0" fontId="5" fillId="0" borderId="16" xfId="0" applyFont="1" applyFill="1" applyBorder="1" applyProtection="1"/>
    <xf numFmtId="0" fontId="5" fillId="0" borderId="14" xfId="0" applyFont="1" applyFill="1" applyBorder="1" applyProtection="1"/>
    <xf numFmtId="0" fontId="5" fillId="0" borderId="29" xfId="0" applyFont="1" applyFill="1" applyBorder="1" applyProtection="1"/>
    <xf numFmtId="10" fontId="5" fillId="0" borderId="15" xfId="21" applyNumberFormat="1" applyFont="1" applyFill="1" applyBorder="1" applyAlignment="1" applyProtection="1">
      <alignment horizontal="left"/>
      <protection locked="0"/>
    </xf>
    <xf numFmtId="166" fontId="16" fillId="0" borderId="0" xfId="0" applyNumberFormat="1" applyFont="1" applyFill="1" applyBorder="1" applyAlignment="1" applyProtection="1">
      <alignment horizontal="centerContinuous"/>
    </xf>
    <xf numFmtId="0" fontId="6" fillId="10" borderId="17" xfId="0" applyNumberFormat="1" applyFont="1" applyFill="1" applyBorder="1" applyAlignment="1" applyProtection="1">
      <alignment horizontal="center"/>
    </xf>
    <xf numFmtId="0" fontId="6" fillId="10" borderId="43" xfId="0" applyNumberFormat="1" applyFont="1" applyFill="1" applyBorder="1" applyAlignment="1" applyProtection="1">
      <alignment horizontal="center"/>
    </xf>
    <xf numFmtId="0" fontId="6" fillId="10" borderId="16" xfId="0" applyNumberFormat="1" applyFont="1" applyFill="1" applyBorder="1" applyAlignment="1" applyProtection="1">
      <alignment horizontal="center"/>
    </xf>
    <xf numFmtId="0" fontId="6" fillId="0" borderId="49" xfId="0" applyNumberFormat="1" applyFont="1" applyFill="1" applyBorder="1" applyAlignment="1" applyProtection="1">
      <alignment horizontal="center"/>
      <protection locked="0"/>
    </xf>
    <xf numFmtId="0" fontId="4" fillId="19" borderId="0" xfId="0" applyFont="1" applyFill="1" applyBorder="1"/>
    <xf numFmtId="0" fontId="4" fillId="19" borderId="0" xfId="0" applyFont="1" applyFill="1"/>
    <xf numFmtId="0" fontId="5" fillId="19" borderId="0" xfId="0" applyFont="1" applyFill="1" applyBorder="1"/>
    <xf numFmtId="0" fontId="5" fillId="19" borderId="0" xfId="0" applyFont="1" applyFill="1"/>
    <xf numFmtId="0" fontId="3" fillId="19" borderId="0" xfId="0" applyFont="1" applyFill="1"/>
    <xf numFmtId="0" fontId="3" fillId="19" borderId="0" xfId="0" applyFont="1" applyFill="1" applyAlignment="1">
      <alignment horizontal="center"/>
    </xf>
    <xf numFmtId="38" fontId="6" fillId="19" borderId="0" xfId="0" applyNumberFormat="1" applyFont="1" applyFill="1" applyAlignment="1">
      <alignment horizontal="center"/>
    </xf>
    <xf numFmtId="2" fontId="4" fillId="19" borderId="0" xfId="0" applyNumberFormat="1" applyFont="1" applyFill="1"/>
    <xf numFmtId="7" fontId="6" fillId="19" borderId="0" xfId="0" applyNumberFormat="1" applyFont="1" applyFill="1"/>
    <xf numFmtId="0" fontId="3" fillId="18" borderId="0" xfId="0" applyFont="1" applyFill="1"/>
    <xf numFmtId="0" fontId="3" fillId="19" borderId="0" xfId="0" applyFont="1" applyFill="1" applyBorder="1"/>
    <xf numFmtId="0" fontId="3" fillId="18" borderId="0" xfId="0" applyFont="1" applyFill="1" applyBorder="1"/>
    <xf numFmtId="7" fontId="4" fillId="19" borderId="0" xfId="0" applyNumberFormat="1" applyFont="1" applyFill="1"/>
    <xf numFmtId="7" fontId="7" fillId="19" borderId="0" xfId="0" applyNumberFormat="1" applyFont="1" applyFill="1"/>
    <xf numFmtId="170" fontId="7" fillId="19" borderId="0" xfId="0" applyNumberFormat="1" applyFont="1" applyFill="1"/>
    <xf numFmtId="167" fontId="21" fillId="3" borderId="2" xfId="21" applyNumberFormat="1" applyFont="1" applyFill="1" applyBorder="1" applyAlignment="1" applyProtection="1">
      <alignment horizontal="left"/>
      <protection locked="0"/>
    </xf>
    <xf numFmtId="7" fontId="16" fillId="0" borderId="14" xfId="3" applyFont="1" applyFill="1" applyBorder="1" applyAlignment="1" applyProtection="1"/>
    <xf numFmtId="0" fontId="7" fillId="0" borderId="14" xfId="0" applyFont="1" applyFill="1" applyBorder="1" applyAlignment="1" applyProtection="1">
      <alignment vertical="center"/>
    </xf>
    <xf numFmtId="0" fontId="7" fillId="12" borderId="27" xfId="0" applyFont="1" applyFill="1" applyBorder="1" applyAlignment="1" applyProtection="1">
      <alignment vertical="center"/>
    </xf>
    <xf numFmtId="0" fontId="7" fillId="12" borderId="13" xfId="0" applyFont="1" applyFill="1" applyBorder="1" applyAlignment="1" applyProtection="1">
      <alignment vertical="center"/>
    </xf>
    <xf numFmtId="0" fontId="3" fillId="14" borderId="0" xfId="0" applyFont="1" applyFill="1" applyBorder="1" applyProtection="1"/>
    <xf numFmtId="10" fontId="16" fillId="12" borderId="12" xfId="21" applyNumberFormat="1" applyFont="1" applyFill="1" applyBorder="1" applyAlignment="1" applyProtection="1"/>
    <xf numFmtId="10" fontId="16" fillId="12" borderId="0" xfId="21" applyNumberFormat="1" applyFont="1" applyFill="1" applyBorder="1" applyAlignment="1" applyProtection="1"/>
    <xf numFmtId="49" fontId="16" fillId="0" borderId="3" xfId="15" applyNumberFormat="1" applyFont="1" applyFill="1" applyBorder="1" applyAlignment="1" applyProtection="1">
      <alignment horizontal="left" vertical="center"/>
      <protection locked="0"/>
    </xf>
    <xf numFmtId="49" fontId="16" fillId="0" borderId="2" xfId="15" applyNumberFormat="1" applyFont="1" applyFill="1" applyBorder="1" applyAlignment="1" applyProtection="1">
      <alignment horizontal="left" vertical="center"/>
      <protection locked="0"/>
    </xf>
    <xf numFmtId="49" fontId="16" fillId="0" borderId="17" xfId="15" applyNumberFormat="1" applyFont="1" applyFill="1" applyBorder="1" applyAlignment="1" applyProtection="1">
      <alignment horizontal="left" vertical="center"/>
      <protection locked="0"/>
    </xf>
    <xf numFmtId="49" fontId="16" fillId="0" borderId="3" xfId="15" applyNumberFormat="1" applyFont="1" applyFill="1" applyBorder="1" applyAlignment="1" applyProtection="1">
      <alignment horizontal="left"/>
      <protection locked="0"/>
    </xf>
    <xf numFmtId="49" fontId="16" fillId="3" borderId="2" xfId="15" applyNumberFormat="1" applyFont="1" applyFill="1" applyBorder="1" applyAlignment="1" applyProtection="1">
      <alignment horizontal="left"/>
      <protection locked="0"/>
    </xf>
    <xf numFmtId="49" fontId="16" fillId="0" borderId="2" xfId="3" applyNumberFormat="1" applyFont="1" applyFill="1" applyBorder="1" applyAlignment="1" applyProtection="1">
      <alignment horizontal="left"/>
      <protection locked="0"/>
    </xf>
    <xf numFmtId="49" fontId="16" fillId="0" borderId="17" xfId="3" applyNumberFormat="1" applyFont="1" applyFill="1" applyBorder="1" applyAlignment="1" applyProtection="1">
      <alignment horizontal="left"/>
      <protection locked="0"/>
    </xf>
    <xf numFmtId="49" fontId="11" fillId="0" borderId="14" xfId="15" applyNumberFormat="1" applyFont="1" applyFill="1" applyBorder="1" applyAlignment="1" applyProtection="1">
      <alignment horizontal="left"/>
      <protection locked="0"/>
    </xf>
    <xf numFmtId="49" fontId="11" fillId="0" borderId="7" xfId="15" applyNumberFormat="1" applyFont="1" applyFill="1" applyBorder="1" applyAlignment="1" applyProtection="1">
      <alignment horizontal="left"/>
      <protection locked="0"/>
    </xf>
    <xf numFmtId="49" fontId="16" fillId="0" borderId="7" xfId="15" applyNumberFormat="1" applyFont="1" applyFill="1" applyBorder="1" applyAlignment="1" applyProtection="1">
      <alignment horizontal="left"/>
      <protection locked="0"/>
    </xf>
    <xf numFmtId="49" fontId="11" fillId="0" borderId="7" xfId="3" applyNumberFormat="1" applyFont="1" applyFill="1" applyBorder="1" applyAlignment="1" applyProtection="1">
      <alignment horizontal="left"/>
      <protection locked="0"/>
    </xf>
    <xf numFmtId="49" fontId="11" fillId="0" borderId="35" xfId="3" applyNumberFormat="1" applyFont="1" applyFill="1" applyBorder="1" applyAlignment="1" applyProtection="1">
      <alignment horizontal="left"/>
      <protection locked="0"/>
    </xf>
    <xf numFmtId="0" fontId="7" fillId="12" borderId="30" xfId="15" applyFont="1" applyFill="1" applyBorder="1" applyAlignment="1" applyProtection="1"/>
    <xf numFmtId="0" fontId="6" fillId="0" borderId="45" xfId="0" applyNumberFormat="1" applyFont="1" applyFill="1" applyBorder="1" applyAlignment="1" applyProtection="1">
      <alignment horizontal="center"/>
      <protection locked="0"/>
    </xf>
    <xf numFmtId="0" fontId="6" fillId="0" borderId="51" xfId="0" applyNumberFormat="1" applyFont="1" applyFill="1" applyBorder="1" applyAlignment="1" applyProtection="1">
      <alignment horizontal="center"/>
      <protection locked="0"/>
    </xf>
    <xf numFmtId="0" fontId="13" fillId="10" borderId="25" xfId="0" applyNumberFormat="1" applyFont="1" applyFill="1" applyBorder="1" applyAlignment="1" applyProtection="1">
      <alignment horizontal="center"/>
    </xf>
    <xf numFmtId="0" fontId="6" fillId="0" borderId="7" xfId="0" applyNumberFormat="1" applyFont="1" applyFill="1" applyBorder="1" applyAlignment="1" applyProtection="1">
      <alignment horizontal="center"/>
      <protection locked="0"/>
    </xf>
    <xf numFmtId="0" fontId="5" fillId="0" borderId="2" xfId="0" applyFont="1" applyFill="1" applyBorder="1" applyAlignment="1" applyProtection="1">
      <protection locked="0"/>
    </xf>
    <xf numFmtId="0" fontId="7" fillId="0" borderId="2" xfId="0" applyFont="1" applyFill="1" applyBorder="1" applyAlignment="1" applyProtection="1">
      <protection locked="0"/>
    </xf>
    <xf numFmtId="0" fontId="11" fillId="0" borderId="2" xfId="0" applyFont="1" applyFill="1" applyBorder="1" applyAlignment="1" applyProtection="1"/>
    <xf numFmtId="0" fontId="5" fillId="2" borderId="2" xfId="0" applyFont="1" applyFill="1" applyBorder="1" applyProtection="1"/>
    <xf numFmtId="0" fontId="5" fillId="0" borderId="2" xfId="0" applyNumberFormat="1" applyFont="1" applyFill="1" applyBorder="1" applyAlignment="1" applyProtection="1">
      <protection locked="0"/>
    </xf>
    <xf numFmtId="165" fontId="16" fillId="0" borderId="2" xfId="0" applyNumberFormat="1" applyFont="1" applyFill="1" applyBorder="1" applyAlignment="1" applyProtection="1"/>
    <xf numFmtId="165" fontId="5" fillId="0" borderId="2" xfId="0" applyNumberFormat="1" applyFont="1" applyFill="1" applyBorder="1" applyAlignment="1" applyProtection="1"/>
    <xf numFmtId="0" fontId="5" fillId="0" borderId="20" xfId="0" applyNumberFormat="1" applyFont="1" applyFill="1" applyBorder="1" applyAlignment="1" applyProtection="1"/>
    <xf numFmtId="0" fontId="16" fillId="0" borderId="2" xfId="0" applyFont="1" applyFill="1" applyBorder="1" applyAlignment="1" applyProtection="1"/>
    <xf numFmtId="0" fontId="16" fillId="0" borderId="20" xfId="0" applyNumberFormat="1" applyFont="1" applyFill="1" applyBorder="1" applyAlignment="1" applyProtection="1"/>
    <xf numFmtId="0" fontId="5" fillId="0" borderId="20" xfId="0" applyNumberFormat="1" applyFont="1" applyFill="1" applyBorder="1" applyProtection="1"/>
    <xf numFmtId="0" fontId="5" fillId="0" borderId="2" xfId="0" applyNumberFormat="1" applyFont="1" applyFill="1" applyBorder="1" applyProtection="1"/>
    <xf numFmtId="165" fontId="5" fillId="0" borderId="2" xfId="0" applyNumberFormat="1" applyFont="1" applyFill="1" applyBorder="1" applyProtection="1"/>
    <xf numFmtId="166" fontId="16" fillId="0" borderId="2" xfId="0" applyNumberFormat="1" applyFont="1" applyFill="1" applyBorder="1" applyAlignment="1" applyProtection="1">
      <alignment horizontal="left"/>
    </xf>
    <xf numFmtId="166" fontId="16" fillId="0" borderId="2" xfId="0" applyNumberFormat="1" applyFont="1" applyFill="1" applyBorder="1" applyAlignment="1" applyProtection="1">
      <alignment horizontal="centerContinuous"/>
    </xf>
    <xf numFmtId="0" fontId="16" fillId="3" borderId="2" xfId="0" applyFont="1" applyFill="1" applyBorder="1" applyAlignment="1" applyProtection="1"/>
    <xf numFmtId="0" fontId="11" fillId="3" borderId="2" xfId="0" applyFont="1" applyFill="1" applyBorder="1" applyAlignment="1" applyProtection="1"/>
    <xf numFmtId="0" fontId="16" fillId="3" borderId="2" xfId="0" applyNumberFormat="1" applyFont="1" applyFill="1" applyBorder="1" applyAlignment="1" applyProtection="1"/>
    <xf numFmtId="165" fontId="5" fillId="3" borderId="2" xfId="0" applyNumberFormat="1" applyFont="1" applyFill="1" applyBorder="1" applyAlignment="1" applyProtection="1"/>
    <xf numFmtId="0" fontId="16" fillId="3" borderId="20" xfId="0" applyNumberFormat="1" applyFont="1" applyFill="1" applyBorder="1" applyAlignment="1" applyProtection="1"/>
    <xf numFmtId="0" fontId="5" fillId="3" borderId="20" xfId="0" applyNumberFormat="1" applyFont="1" applyFill="1" applyBorder="1" applyAlignment="1" applyProtection="1"/>
    <xf numFmtId="0" fontId="5" fillId="2" borderId="20" xfId="0" applyNumberFormat="1" applyFont="1" applyFill="1" applyBorder="1" applyProtection="1"/>
    <xf numFmtId="0" fontId="5" fillId="3" borderId="2" xfId="0" applyNumberFormat="1" applyFont="1" applyFill="1" applyBorder="1" applyAlignment="1" applyProtection="1"/>
    <xf numFmtId="0" fontId="5" fillId="2" borderId="2" xfId="0" applyNumberFormat="1" applyFont="1" applyFill="1" applyBorder="1" applyProtection="1"/>
    <xf numFmtId="0" fontId="5" fillId="0" borderId="2" xfId="0" applyFont="1" applyFill="1" applyBorder="1" applyAlignment="1" applyProtection="1"/>
    <xf numFmtId="165" fontId="5" fillId="2" borderId="2" xfId="0" applyNumberFormat="1" applyFont="1" applyFill="1" applyBorder="1" applyProtection="1"/>
    <xf numFmtId="0" fontId="5" fillId="0" borderId="20" xfId="0" applyFont="1" applyFill="1" applyBorder="1" applyAlignment="1" applyProtection="1"/>
    <xf numFmtId="166" fontId="16" fillId="0" borderId="2" xfId="0" applyNumberFormat="1" applyFont="1" applyFill="1" applyBorder="1" applyAlignment="1" applyProtection="1"/>
    <xf numFmtId="10" fontId="5" fillId="0" borderId="16" xfId="21" applyNumberFormat="1" applyFont="1" applyFill="1" applyBorder="1" applyAlignment="1" applyProtection="1"/>
    <xf numFmtId="164" fontId="5" fillId="0" borderId="16" xfId="0" applyNumberFormat="1" applyFont="1" applyFill="1" applyBorder="1" applyAlignment="1" applyProtection="1"/>
    <xf numFmtId="10" fontId="5" fillId="0" borderId="16" xfId="21" quotePrefix="1" applyNumberFormat="1" applyFont="1" applyFill="1" applyBorder="1" applyAlignment="1" applyProtection="1"/>
    <xf numFmtId="0" fontId="16" fillId="0" borderId="2" xfId="0" applyFont="1" applyFill="1" applyBorder="1" applyAlignment="1" applyProtection="1">
      <protection locked="0"/>
    </xf>
    <xf numFmtId="0" fontId="16" fillId="0" borderId="2" xfId="0" applyNumberFormat="1" applyFont="1" applyFill="1" applyBorder="1" applyAlignment="1" applyProtection="1">
      <protection locked="0"/>
    </xf>
    <xf numFmtId="0" fontId="7" fillId="7" borderId="10" xfId="15" applyFont="1" applyFill="1" applyBorder="1" applyAlignment="1" applyProtection="1">
      <alignment horizontal="center"/>
    </xf>
    <xf numFmtId="0" fontId="22" fillId="2" borderId="13" xfId="0" applyFont="1" applyFill="1" applyBorder="1"/>
    <xf numFmtId="0" fontId="0" fillId="2" borderId="0" xfId="0" applyFill="1" applyBorder="1"/>
    <xf numFmtId="0" fontId="0" fillId="2" borderId="12" xfId="0" applyFill="1" applyBorder="1"/>
    <xf numFmtId="0" fontId="23" fillId="2" borderId="13" xfId="0" applyFont="1" applyFill="1" applyBorder="1"/>
    <xf numFmtId="0" fontId="0" fillId="2" borderId="13" xfId="0" applyFill="1" applyBorder="1"/>
    <xf numFmtId="0" fontId="5" fillId="2" borderId="13" xfId="0" applyFont="1" applyFill="1" applyBorder="1"/>
    <xf numFmtId="0" fontId="0" fillId="2" borderId="13" xfId="0" applyFill="1" applyBorder="1" applyAlignment="1">
      <alignment wrapText="1"/>
    </xf>
    <xf numFmtId="0" fontId="0" fillId="2" borderId="0" xfId="0" applyFill="1" applyAlignment="1">
      <alignment wrapText="1"/>
    </xf>
    <xf numFmtId="0" fontId="0" fillId="2" borderId="13" xfId="0" applyFill="1" applyBorder="1" applyAlignment="1">
      <alignment horizontal="left" vertical="top"/>
    </xf>
    <xf numFmtId="0" fontId="0" fillId="2" borderId="0" xfId="0" applyFill="1" applyBorder="1" applyAlignment="1">
      <alignment horizontal="left" vertical="top" wrapText="1"/>
    </xf>
    <xf numFmtId="0" fontId="0" fillId="2" borderId="12" xfId="0" applyFill="1" applyBorder="1" applyAlignment="1">
      <alignment horizontal="left" vertical="top" wrapText="1"/>
    </xf>
    <xf numFmtId="0" fontId="0" fillId="2" borderId="14" xfId="0" applyFill="1" applyBorder="1"/>
    <xf numFmtId="0" fontId="0" fillId="2" borderId="15" xfId="0" applyFill="1" applyBorder="1"/>
    <xf numFmtId="0" fontId="0" fillId="2" borderId="16" xfId="0" applyFill="1" applyBorder="1"/>
    <xf numFmtId="0" fontId="25" fillId="7" borderId="0" xfId="24" applyFill="1" applyBorder="1"/>
    <xf numFmtId="0" fontId="5" fillId="7" borderId="0" xfId="15" applyFont="1" applyFill="1" applyBorder="1"/>
    <xf numFmtId="0" fontId="7" fillId="7" borderId="24" xfId="15" applyFont="1" applyFill="1" applyBorder="1" applyAlignment="1" applyProtection="1">
      <alignment horizontal="center"/>
    </xf>
    <xf numFmtId="38" fontId="16" fillId="7" borderId="3" xfId="15" applyNumberFormat="1" applyFont="1" applyFill="1" applyBorder="1" applyAlignment="1" applyProtection="1"/>
    <xf numFmtId="38" fontId="16" fillId="7" borderId="2" xfId="15" applyNumberFormat="1" applyFont="1" applyFill="1" applyBorder="1" applyAlignment="1" applyProtection="1"/>
    <xf numFmtId="0" fontId="11" fillId="7" borderId="14" xfId="15" applyFont="1" applyFill="1" applyBorder="1" applyAlignment="1" applyProtection="1"/>
    <xf numFmtId="0" fontId="11" fillId="7" borderId="7" xfId="15" applyFont="1" applyFill="1" applyBorder="1" applyAlignment="1" applyProtection="1"/>
    <xf numFmtId="0" fontId="16" fillId="7" borderId="7" xfId="15" applyFont="1" applyFill="1" applyBorder="1" applyProtection="1"/>
    <xf numFmtId="0" fontId="11" fillId="7" borderId="7" xfId="15" applyFont="1" applyFill="1" applyBorder="1" applyAlignment="1" applyProtection="1">
      <alignment horizontal="right"/>
    </xf>
    <xf numFmtId="38" fontId="16" fillId="7" borderId="2" xfId="15" applyNumberFormat="1" applyFont="1" applyFill="1" applyBorder="1" applyAlignment="1" applyProtection="1">
      <alignment horizontal="left"/>
    </xf>
    <xf numFmtId="38" fontId="16" fillId="7" borderId="3" xfId="15" applyNumberFormat="1" applyFont="1" applyFill="1" applyBorder="1" applyAlignment="1" applyProtection="1">
      <alignment horizontal="left"/>
    </xf>
    <xf numFmtId="0" fontId="11" fillId="7" borderId="15" xfId="15" applyFont="1" applyFill="1" applyBorder="1" applyAlignment="1" applyProtection="1"/>
    <xf numFmtId="0" fontId="16" fillId="7" borderId="15" xfId="15" applyFont="1" applyFill="1" applyBorder="1" applyProtection="1"/>
    <xf numFmtId="0" fontId="11" fillId="7" borderId="6" xfId="15" applyFont="1" applyFill="1" applyBorder="1" applyAlignment="1" applyProtection="1"/>
    <xf numFmtId="7" fontId="7" fillId="7" borderId="38" xfId="15" applyNumberFormat="1" applyFont="1" applyFill="1" applyBorder="1" applyAlignment="1" applyProtection="1">
      <alignment horizontal="right" vertical="center"/>
    </xf>
    <xf numFmtId="0" fontId="5" fillId="0" borderId="0" xfId="0" applyFont="1" applyFill="1" applyBorder="1" applyAlignment="1" applyProtection="1">
      <alignment horizontal="right"/>
    </xf>
    <xf numFmtId="0" fontId="26" fillId="0" borderId="0" xfId="0" applyFont="1" applyFill="1" applyAlignment="1" applyProtection="1">
      <alignment horizontal="right"/>
    </xf>
    <xf numFmtId="1" fontId="13" fillId="16" borderId="8" xfId="0" applyNumberFormat="1" applyFont="1" applyFill="1" applyBorder="1" applyAlignment="1" applyProtection="1">
      <alignment horizontal="center"/>
    </xf>
    <xf numFmtId="172" fontId="6" fillId="0" borderId="3" xfId="0" quotePrefix="1" applyNumberFormat="1" applyFont="1" applyFill="1" applyBorder="1" applyAlignment="1" applyProtection="1">
      <alignment horizontal="right" vertical="center" wrapText="1"/>
      <protection locked="0"/>
    </xf>
    <xf numFmtId="172" fontId="6" fillId="0" borderId="3" xfId="0" applyNumberFormat="1" applyFont="1" applyFill="1" applyBorder="1" applyAlignment="1" applyProtection="1">
      <alignment horizontal="right" vertical="center" wrapText="1"/>
      <protection locked="0"/>
    </xf>
    <xf numFmtId="172" fontId="6" fillId="0" borderId="6" xfId="0" applyNumberFormat="1" applyFont="1" applyFill="1" applyBorder="1" applyAlignment="1" applyProtection="1">
      <alignment horizontal="right" vertical="center" wrapText="1"/>
      <protection locked="0"/>
    </xf>
    <xf numFmtId="172" fontId="6" fillId="0" borderId="50" xfId="0" applyNumberFormat="1" applyFont="1" applyFill="1" applyBorder="1" applyAlignment="1" applyProtection="1">
      <alignment horizontal="right" vertical="center" wrapText="1"/>
      <protection locked="0"/>
    </xf>
    <xf numFmtId="38" fontId="16" fillId="0" borderId="20" xfId="0" applyNumberFormat="1" applyFont="1" applyFill="1" applyBorder="1" applyAlignment="1" applyProtection="1">
      <protection locked="0"/>
    </xf>
    <xf numFmtId="38" fontId="16" fillId="0" borderId="2" xfId="0" applyNumberFormat="1" applyFont="1" applyFill="1" applyBorder="1" applyAlignment="1" applyProtection="1">
      <protection locked="0"/>
    </xf>
    <xf numFmtId="38" fontId="16" fillId="0" borderId="20" xfId="0" applyNumberFormat="1" applyFont="1" applyFill="1" applyBorder="1" applyAlignment="1" applyProtection="1"/>
    <xf numFmtId="38" fontId="16" fillId="0" borderId="2" xfId="0" applyNumberFormat="1" applyFont="1" applyFill="1" applyBorder="1" applyAlignment="1" applyProtection="1"/>
    <xf numFmtId="7" fontId="7" fillId="2" borderId="7" xfId="3" applyFont="1" applyBorder="1" applyAlignment="1" applyProtection="1"/>
    <xf numFmtId="8" fontId="16" fillId="0" borderId="2" xfId="0" applyNumberFormat="1" applyFont="1" applyFill="1" applyBorder="1" applyAlignment="1" applyProtection="1"/>
    <xf numFmtId="8" fontId="16" fillId="0" borderId="20" xfId="0" applyNumberFormat="1" applyFont="1" applyFill="1" applyBorder="1" applyAlignment="1" applyProtection="1"/>
    <xf numFmtId="8" fontId="16" fillId="0" borderId="20" xfId="0" applyNumberFormat="1" applyFont="1" applyFill="1" applyBorder="1" applyAlignment="1" applyProtection="1">
      <alignment horizontal="right"/>
      <protection locked="0"/>
    </xf>
    <xf numFmtId="8" fontId="16" fillId="0" borderId="2" xfId="0" applyNumberFormat="1" applyFont="1" applyFill="1" applyBorder="1" applyAlignment="1" applyProtection="1">
      <alignment horizontal="right"/>
      <protection locked="0"/>
    </xf>
    <xf numFmtId="7" fontId="7" fillId="2" borderId="7" xfId="3" applyFont="1" applyBorder="1" applyAlignment="1" applyProtection="1">
      <alignment horizontal="right"/>
    </xf>
    <xf numFmtId="0" fontId="7" fillId="0" borderId="28" xfId="0" applyFont="1" applyFill="1" applyBorder="1" applyAlignment="1" applyProtection="1">
      <alignment horizontal="right"/>
    </xf>
    <xf numFmtId="8" fontId="16" fillId="0" borderId="2" xfId="0" applyNumberFormat="1" applyFont="1" applyFill="1" applyBorder="1" applyAlignment="1" applyProtection="1">
      <alignment horizontal="right"/>
    </xf>
    <xf numFmtId="7" fontId="11" fillId="2" borderId="7" xfId="3" applyFont="1" applyBorder="1" applyAlignment="1" applyProtection="1"/>
    <xf numFmtId="7" fontId="11" fillId="0" borderId="7" xfId="3" applyFont="1" applyFill="1" applyBorder="1" applyAlignment="1" applyProtection="1"/>
    <xf numFmtId="9" fontId="16" fillId="0" borderId="2" xfId="0" applyNumberFormat="1" applyFont="1" applyFill="1" applyBorder="1" applyAlignment="1" applyProtection="1"/>
    <xf numFmtId="9" fontId="16" fillId="0" borderId="20" xfId="0" applyNumberFormat="1" applyFont="1" applyFill="1" applyBorder="1" applyAlignment="1" applyProtection="1"/>
    <xf numFmtId="9" fontId="16" fillId="0" borderId="20" xfId="0" applyNumberFormat="1" applyFont="1" applyFill="1" applyBorder="1" applyAlignment="1" applyProtection="1">
      <alignment horizontal="right"/>
      <protection locked="0"/>
    </xf>
    <xf numFmtId="9" fontId="16" fillId="0" borderId="2" xfId="0" applyNumberFormat="1" applyFont="1" applyFill="1" applyBorder="1" applyAlignment="1" applyProtection="1">
      <alignment horizontal="right"/>
      <protection locked="0"/>
    </xf>
    <xf numFmtId="7" fontId="11" fillId="2" borderId="7" xfId="3" applyFont="1" applyBorder="1" applyAlignment="1" applyProtection="1">
      <alignment horizontal="right"/>
    </xf>
    <xf numFmtId="9" fontId="16" fillId="0" borderId="2" xfId="0" applyNumberFormat="1" applyFont="1" applyFill="1" applyBorder="1" applyAlignment="1" applyProtection="1">
      <alignment horizontal="right"/>
    </xf>
    <xf numFmtId="7" fontId="5" fillId="11" borderId="33" xfId="3" applyFont="1" applyFill="1" applyBorder="1" applyAlignment="1" applyProtection="1"/>
    <xf numFmtId="7" fontId="5" fillId="11" borderId="43" xfId="3" applyFont="1" applyFill="1" applyBorder="1" applyAlignment="1" applyProtection="1"/>
    <xf numFmtId="0" fontId="28" fillId="0" borderId="0" xfId="15" applyFont="1" applyFill="1" applyProtection="1"/>
    <xf numFmtId="0" fontId="29" fillId="0" borderId="0" xfId="15" applyFont="1" applyFill="1" applyProtection="1"/>
    <xf numFmtId="7" fontId="30" fillId="0" borderId="0" xfId="15" applyNumberFormat="1" applyFont="1" applyFill="1" applyProtection="1"/>
    <xf numFmtId="0" fontId="30" fillId="0" borderId="0" xfId="15" applyFont="1" applyFill="1" applyProtection="1"/>
    <xf numFmtId="7" fontId="30" fillId="0" borderId="20" xfId="15" applyNumberFormat="1" applyFont="1" applyFill="1" applyBorder="1" applyProtection="1"/>
    <xf numFmtId="7" fontId="5" fillId="11" borderId="2" xfId="3" applyFont="1" applyFill="1" applyBorder="1" applyAlignment="1" applyProtection="1"/>
    <xf numFmtId="7" fontId="5" fillId="11" borderId="17" xfId="3" applyFont="1" applyFill="1" applyBorder="1" applyAlignment="1" applyProtection="1"/>
    <xf numFmtId="7" fontId="7" fillId="11" borderId="7" xfId="3" applyNumberFormat="1" applyFont="1" applyFill="1" applyBorder="1" applyAlignment="1" applyProtection="1"/>
    <xf numFmtId="7" fontId="7" fillId="11" borderId="35" xfId="3" applyNumberFormat="1" applyFont="1" applyFill="1" applyBorder="1" applyAlignment="1" applyProtection="1"/>
    <xf numFmtId="7" fontId="7" fillId="11" borderId="7" xfId="3" applyFont="1" applyFill="1" applyBorder="1" applyAlignment="1" applyProtection="1"/>
    <xf numFmtId="7" fontId="7" fillId="11" borderId="35" xfId="3" applyFont="1" applyFill="1" applyBorder="1" applyAlignment="1" applyProtection="1"/>
    <xf numFmtId="7" fontId="16" fillId="11" borderId="5" xfId="3" applyFont="1" applyFill="1" applyBorder="1" applyAlignment="1" applyProtection="1"/>
    <xf numFmtId="7" fontId="16" fillId="11" borderId="17" xfId="3" applyFont="1" applyFill="1" applyBorder="1" applyAlignment="1" applyProtection="1"/>
    <xf numFmtId="7" fontId="16" fillId="11" borderId="36" xfId="3" applyNumberFormat="1" applyFont="1" applyFill="1" applyBorder="1" applyAlignment="1" applyProtection="1"/>
    <xf numFmtId="7" fontId="16" fillId="11" borderId="35" xfId="3" applyNumberFormat="1" applyFont="1" applyFill="1" applyBorder="1" applyAlignment="1" applyProtection="1"/>
    <xf numFmtId="10" fontId="21" fillId="3" borderId="2" xfId="21" applyNumberFormat="1" applyFont="1" applyFill="1" applyBorder="1" applyAlignment="1" applyProtection="1"/>
    <xf numFmtId="8" fontId="5" fillId="3" borderId="2" xfId="15" applyNumberFormat="1" applyFont="1" applyFill="1" applyBorder="1" applyAlignment="1" applyProtection="1"/>
    <xf numFmtId="7" fontId="16" fillId="11" borderId="5" xfId="3" applyFont="1" applyFill="1" applyBorder="1" applyAlignment="1" applyProtection="1">
      <protection locked="0"/>
    </xf>
    <xf numFmtId="7" fontId="16" fillId="11" borderId="17" xfId="3" applyFont="1" applyFill="1" applyBorder="1" applyAlignment="1" applyProtection="1">
      <protection locked="0"/>
    </xf>
    <xf numFmtId="7" fontId="7" fillId="14" borderId="31" xfId="3" applyFont="1" applyFill="1" applyBorder="1" applyAlignment="1" applyProtection="1">
      <alignment vertical="center"/>
    </xf>
    <xf numFmtId="7" fontId="7" fillId="14" borderId="39" xfId="3" applyFont="1" applyFill="1" applyBorder="1" applyAlignment="1" applyProtection="1">
      <alignment vertical="center"/>
    </xf>
    <xf numFmtId="7" fontId="11" fillId="11" borderId="36" xfId="3" applyFont="1" applyFill="1" applyBorder="1" applyAlignment="1" applyProtection="1"/>
    <xf numFmtId="7" fontId="11" fillId="11" borderId="35" xfId="3" applyFont="1" applyFill="1" applyBorder="1" applyAlignment="1" applyProtection="1"/>
    <xf numFmtId="7" fontId="11" fillId="11" borderId="41" xfId="3" applyFont="1" applyFill="1" applyBorder="1" applyAlignment="1" applyProtection="1"/>
    <xf numFmtId="7" fontId="11" fillId="11" borderId="16" xfId="3" applyFont="1" applyFill="1" applyBorder="1" applyAlignment="1" applyProtection="1"/>
    <xf numFmtId="7" fontId="11" fillId="11" borderId="45" xfId="3" applyFont="1" applyFill="1" applyBorder="1" applyAlignment="1" applyProtection="1"/>
    <xf numFmtId="7" fontId="11" fillId="11" borderId="43" xfId="3" applyFont="1" applyFill="1" applyBorder="1" applyAlignment="1" applyProtection="1"/>
    <xf numFmtId="7" fontId="5" fillId="18" borderId="0" xfId="0" applyNumberFormat="1" applyFont="1" applyFill="1" applyBorder="1" applyAlignment="1" applyProtection="1">
      <alignment horizontal="center"/>
    </xf>
    <xf numFmtId="0" fontId="33" fillId="8" borderId="0" xfId="0" applyFont="1" applyFill="1" applyProtection="1"/>
    <xf numFmtId="7" fontId="5" fillId="8" borderId="0" xfId="0" applyNumberFormat="1" applyFont="1" applyFill="1" applyBorder="1" applyAlignment="1" applyProtection="1">
      <alignment horizontal="center"/>
    </xf>
    <xf numFmtId="0" fontId="16" fillId="0" borderId="20" xfId="0" applyFont="1" applyFill="1" applyBorder="1" applyAlignment="1" applyProtection="1">
      <protection locked="0"/>
    </xf>
    <xf numFmtId="0" fontId="5" fillId="0" borderId="20" xfId="0" applyFont="1" applyFill="1" applyBorder="1" applyAlignment="1" applyProtection="1">
      <protection locked="0"/>
    </xf>
    <xf numFmtId="0" fontId="7" fillId="0" borderId="20" xfId="0" applyFont="1" applyFill="1" applyBorder="1" applyAlignment="1" applyProtection="1">
      <protection locked="0"/>
    </xf>
    <xf numFmtId="0" fontId="11" fillId="0" borderId="20" xfId="0" applyFont="1" applyFill="1" applyBorder="1" applyAlignment="1" applyProtection="1"/>
    <xf numFmtId="0" fontId="5" fillId="2" borderId="20" xfId="0" applyFont="1" applyFill="1" applyBorder="1" applyProtection="1"/>
    <xf numFmtId="0" fontId="35" fillId="10" borderId="0" xfId="0" applyFont="1" applyFill="1" applyAlignment="1" applyProtection="1">
      <alignment horizontal="center"/>
      <protection locked="0"/>
    </xf>
    <xf numFmtId="0" fontId="16" fillId="0" borderId="20" xfId="0" applyFont="1" applyFill="1" applyBorder="1" applyAlignment="1" applyProtection="1"/>
    <xf numFmtId="0" fontId="16" fillId="0" borderId="20" xfId="0" applyFont="1" applyFill="1" applyBorder="1" applyAlignment="1" applyProtection="1">
      <alignment horizontal="left"/>
    </xf>
    <xf numFmtId="0" fontId="16" fillId="3" borderId="20" xfId="0" applyFont="1" applyFill="1" applyBorder="1" applyAlignment="1" applyProtection="1"/>
    <xf numFmtId="0" fontId="11" fillId="3" borderId="20" xfId="0" applyFont="1" applyFill="1" applyBorder="1" applyAlignment="1" applyProtection="1"/>
    <xf numFmtId="0" fontId="34" fillId="0" borderId="0" xfId="0" applyFont="1" applyFill="1" applyAlignment="1" applyProtection="1"/>
    <xf numFmtId="0" fontId="5" fillId="0" borderId="33" xfId="0" applyFont="1" applyFill="1" applyBorder="1" applyAlignment="1" applyProtection="1"/>
    <xf numFmtId="165" fontId="5" fillId="3" borderId="33" xfId="0" applyNumberFormat="1" applyFont="1" applyFill="1" applyBorder="1" applyAlignment="1" applyProtection="1"/>
    <xf numFmtId="165" fontId="5" fillId="2" borderId="33" xfId="0" applyNumberFormat="1" applyFont="1" applyFill="1" applyBorder="1" applyProtection="1"/>
    <xf numFmtId="7" fontId="5" fillId="8" borderId="0" xfId="0" applyNumberFormat="1" applyFont="1" applyFill="1" applyBorder="1" applyAlignment="1" applyProtection="1">
      <alignment horizontal="center"/>
    </xf>
    <xf numFmtId="165" fontId="5" fillId="0" borderId="33" xfId="0" applyNumberFormat="1" applyFont="1" applyFill="1" applyBorder="1" applyAlignment="1" applyProtection="1"/>
    <xf numFmtId="7" fontId="29" fillId="11" borderId="2" xfId="3" applyFont="1" applyFill="1" applyBorder="1" applyAlignment="1" applyProtection="1"/>
    <xf numFmtId="10" fontId="36" fillId="0" borderId="2" xfId="21" quotePrefix="1" applyNumberFormat="1" applyFont="1" applyFill="1" applyBorder="1" applyAlignment="1" applyProtection="1">
      <alignment horizontal="left"/>
    </xf>
    <xf numFmtId="10" fontId="36" fillId="3" borderId="4" xfId="21" applyNumberFormat="1" applyFont="1" applyFill="1" applyBorder="1" applyAlignment="1" applyProtection="1">
      <alignment horizontal="left"/>
    </xf>
    <xf numFmtId="0" fontId="5" fillId="15" borderId="0" xfId="0" applyFont="1" applyFill="1" applyProtection="1"/>
    <xf numFmtId="0" fontId="5" fillId="23" borderId="0" xfId="0" applyFont="1" applyFill="1" applyProtection="1"/>
    <xf numFmtId="0" fontId="11" fillId="15" borderId="0" xfId="0" applyFont="1" applyFill="1" applyProtection="1"/>
    <xf numFmtId="0" fontId="38" fillId="0" borderId="0" xfId="0" applyNumberFormat="1" applyFont="1" applyFill="1" applyBorder="1" applyAlignment="1" applyProtection="1">
      <alignment horizontal="right"/>
    </xf>
    <xf numFmtId="0" fontId="39" fillId="0" borderId="0" xfId="15" applyFont="1" applyFill="1" applyBorder="1" applyAlignment="1" applyProtection="1">
      <alignment horizontal="right"/>
    </xf>
    <xf numFmtId="170" fontId="39" fillId="0" borderId="0" xfId="15" applyNumberFormat="1" applyFont="1" applyFill="1" applyAlignment="1" applyProtection="1"/>
    <xf numFmtId="0" fontId="2" fillId="0" borderId="0" xfId="15" applyFont="1" applyFill="1" applyBorder="1" applyAlignment="1" applyProtection="1">
      <alignment horizontal="right"/>
    </xf>
    <xf numFmtId="170" fontId="2" fillId="23" borderId="31" xfId="15" applyNumberFormat="1" applyFont="1" applyFill="1" applyBorder="1" applyAlignment="1" applyProtection="1"/>
    <xf numFmtId="170" fontId="2" fillId="0" borderId="13" xfId="15" applyNumberFormat="1" applyFont="1" applyFill="1" applyBorder="1" applyAlignment="1" applyProtection="1"/>
    <xf numFmtId="0" fontId="40" fillId="0" borderId="0" xfId="15" applyFont="1" applyFill="1" applyProtection="1"/>
    <xf numFmtId="0" fontId="41" fillId="0" borderId="0" xfId="15" applyFont="1" applyFill="1" applyProtection="1"/>
    <xf numFmtId="0" fontId="6" fillId="0" borderId="0" xfId="15" applyFont="1" applyFill="1" applyAlignment="1" applyProtection="1">
      <alignment horizontal="center"/>
    </xf>
    <xf numFmtId="0" fontId="6" fillId="0" borderId="0" xfId="15" applyFont="1" applyFill="1" applyProtection="1"/>
    <xf numFmtId="170" fontId="6" fillId="0" borderId="0" xfId="15" applyNumberFormat="1" applyFont="1" applyFill="1" applyAlignment="1" applyProtection="1">
      <alignment horizontal="center"/>
    </xf>
    <xf numFmtId="170" fontId="41" fillId="0" borderId="0" xfId="15" applyNumberFormat="1" applyFont="1" applyFill="1" applyAlignment="1" applyProtection="1">
      <alignment horizontal="center"/>
    </xf>
    <xf numFmtId="176" fontId="6" fillId="0" borderId="0" xfId="15" applyNumberFormat="1" applyFont="1" applyFill="1" applyAlignment="1" applyProtection="1">
      <alignment horizontal="center"/>
    </xf>
    <xf numFmtId="7" fontId="6" fillId="0" borderId="0" xfId="15" applyNumberFormat="1" applyFont="1" applyFill="1" applyAlignment="1" applyProtection="1">
      <alignment horizontal="center"/>
    </xf>
    <xf numFmtId="176" fontId="41" fillId="0" borderId="0" xfId="15" applyNumberFormat="1" applyFont="1" applyFill="1" applyAlignment="1" applyProtection="1">
      <alignment horizontal="center"/>
    </xf>
    <xf numFmtId="0" fontId="42" fillId="19" borderId="0" xfId="15" applyFont="1" applyFill="1" applyBorder="1" applyProtection="1"/>
    <xf numFmtId="38" fontId="16" fillId="3" borderId="3" xfId="15" applyNumberFormat="1" applyFont="1" applyFill="1" applyBorder="1" applyProtection="1">
      <protection locked="0"/>
    </xf>
    <xf numFmtId="38" fontId="16" fillId="3" borderId="2" xfId="15" applyNumberFormat="1" applyFont="1" applyFill="1" applyBorder="1" applyProtection="1">
      <protection locked="0"/>
    </xf>
    <xf numFmtId="38" fontId="16" fillId="7" borderId="3" xfId="15" applyNumberFormat="1" applyFont="1" applyFill="1" applyBorder="1"/>
    <xf numFmtId="38" fontId="16" fillId="7" borderId="2" xfId="15" applyNumberFormat="1" applyFont="1" applyFill="1" applyBorder="1" applyAlignment="1">
      <alignment horizontal="left"/>
    </xf>
    <xf numFmtId="38" fontId="16" fillId="7" borderId="2" xfId="15" applyNumberFormat="1" applyFont="1" applyFill="1" applyBorder="1"/>
    <xf numFmtId="0" fontId="7" fillId="26" borderId="0" xfId="0" applyFont="1" applyFill="1" applyAlignment="1">
      <alignment vertical="center"/>
    </xf>
    <xf numFmtId="0" fontId="11" fillId="27" borderId="31" xfId="0" applyFont="1" applyFill="1" applyBorder="1"/>
    <xf numFmtId="0" fontId="11" fillId="28" borderId="52" xfId="0" applyFont="1" applyFill="1" applyBorder="1"/>
    <xf numFmtId="0" fontId="11" fillId="29" borderId="31" xfId="0" applyFont="1" applyFill="1" applyBorder="1" applyAlignment="1" applyProtection="1">
      <alignment horizontal="center"/>
      <protection locked="0"/>
    </xf>
    <xf numFmtId="0" fontId="11" fillId="28" borderId="52" xfId="0" applyFont="1" applyFill="1" applyBorder="1" applyAlignment="1">
      <alignment horizontal="center"/>
    </xf>
    <xf numFmtId="0" fontId="16" fillId="29" borderId="20" xfId="0" applyFont="1" applyFill="1" applyBorder="1" applyAlignment="1" applyProtection="1">
      <alignment horizontal="center"/>
      <protection locked="0"/>
    </xf>
    <xf numFmtId="0" fontId="16" fillId="28" borderId="53" xfId="0" applyFont="1" applyFill="1" applyBorder="1" applyAlignment="1" applyProtection="1">
      <alignment horizontal="center"/>
      <protection locked="0"/>
    </xf>
    <xf numFmtId="0" fontId="16" fillId="29" borderId="2" xfId="0" applyFont="1" applyFill="1" applyBorder="1" applyAlignment="1" applyProtection="1">
      <alignment horizontal="center"/>
      <protection locked="0"/>
    </xf>
    <xf numFmtId="0" fontId="16" fillId="28" borderId="54" xfId="0" applyFont="1" applyFill="1" applyBorder="1" applyAlignment="1" applyProtection="1">
      <alignment horizontal="center"/>
      <protection locked="0"/>
    </xf>
    <xf numFmtId="0" fontId="16" fillId="29" borderId="33" xfId="0" applyFont="1" applyFill="1" applyBorder="1" applyAlignment="1" applyProtection="1">
      <alignment horizontal="center"/>
      <protection locked="0"/>
    </xf>
    <xf numFmtId="0" fontId="16" fillId="28" borderId="55" xfId="0" applyFont="1" applyFill="1" applyBorder="1" applyAlignment="1" applyProtection="1">
      <alignment horizontal="center"/>
      <protection locked="0"/>
    </xf>
    <xf numFmtId="0" fontId="16" fillId="27" borderId="31" xfId="0" applyFont="1" applyFill="1" applyBorder="1" applyAlignment="1" applyProtection="1">
      <alignment horizontal="center"/>
      <protection locked="0"/>
    </xf>
    <xf numFmtId="0" fontId="16" fillId="28" borderId="52" xfId="0" applyFont="1" applyFill="1" applyBorder="1" applyAlignment="1" applyProtection="1">
      <alignment horizontal="center"/>
      <protection locked="0"/>
    </xf>
    <xf numFmtId="0" fontId="11" fillId="27" borderId="31" xfId="0" applyFont="1" applyFill="1" applyBorder="1" applyAlignment="1" applyProtection="1">
      <alignment horizontal="center"/>
      <protection locked="0"/>
    </xf>
    <xf numFmtId="0" fontId="3" fillId="0" borderId="0" xfId="0" applyFont="1"/>
    <xf numFmtId="0" fontId="7" fillId="26" borderId="0" xfId="0" applyFont="1" applyFill="1"/>
    <xf numFmtId="0" fontId="16" fillId="0" borderId="5" xfId="15" applyFont="1" applyFill="1" applyBorder="1" applyProtection="1"/>
    <xf numFmtId="0" fontId="44" fillId="10" borderId="7" xfId="15" applyFont="1" applyFill="1" applyBorder="1" applyAlignment="1">
      <alignment horizontal="right"/>
    </xf>
    <xf numFmtId="177" fontId="44" fillId="10" borderId="7" xfId="15" applyNumberFormat="1" applyFont="1" applyFill="1" applyBorder="1" applyAlignment="1">
      <alignment horizontal="right"/>
    </xf>
    <xf numFmtId="7" fontId="44" fillId="10" borderId="7" xfId="15" applyNumberFormat="1" applyFont="1" applyFill="1" applyBorder="1" applyAlignment="1">
      <alignment horizontal="left"/>
    </xf>
    <xf numFmtId="0" fontId="37" fillId="22" borderId="0" xfId="15" applyFont="1" applyFill="1" applyAlignment="1" applyProtection="1">
      <alignment horizontal="center"/>
      <protection locked="0"/>
    </xf>
    <xf numFmtId="0" fontId="3" fillId="18" borderId="0" xfId="0" applyFont="1" applyFill="1" applyAlignment="1">
      <alignment horizontal="right"/>
    </xf>
    <xf numFmtId="0" fontId="7" fillId="18" borderId="0" xfId="0" applyFont="1" applyFill="1" applyAlignment="1">
      <alignment horizontal="left"/>
    </xf>
    <xf numFmtId="9" fontId="7" fillId="0" borderId="0" xfId="21" applyFont="1" applyFill="1"/>
    <xf numFmtId="0" fontId="7" fillId="0" borderId="0" xfId="0" applyFont="1" applyFill="1"/>
    <xf numFmtId="167" fontId="21" fillId="22" borderId="2" xfId="21" applyNumberFormat="1" applyFont="1" applyFill="1" applyBorder="1" applyAlignment="1" applyProtection="1">
      <alignment horizontal="left"/>
    </xf>
    <xf numFmtId="0" fontId="5" fillId="2" borderId="0" xfId="0" applyFont="1" applyFill="1" applyBorder="1" applyAlignment="1">
      <alignment horizontal="left" wrapText="1"/>
    </xf>
    <xf numFmtId="0" fontId="5" fillId="2" borderId="12" xfId="0" applyFont="1" applyFill="1" applyBorder="1" applyAlignment="1">
      <alignment horizontal="left" wrapText="1"/>
    </xf>
    <xf numFmtId="0" fontId="8" fillId="20" borderId="13" xfId="0" applyFont="1" applyFill="1" applyBorder="1" applyAlignment="1">
      <alignment horizontal="center"/>
    </xf>
    <xf numFmtId="0" fontId="8" fillId="20" borderId="0" xfId="0" applyFont="1" applyFill="1" applyBorder="1" applyAlignment="1">
      <alignment horizontal="center"/>
    </xf>
    <xf numFmtId="0" fontId="8" fillId="20" borderId="12" xfId="0" applyFont="1" applyFill="1" applyBorder="1" applyAlignment="1">
      <alignment horizontal="center"/>
    </xf>
    <xf numFmtId="0" fontId="8" fillId="21" borderId="13" xfId="0" applyFont="1" applyFill="1" applyBorder="1" applyAlignment="1">
      <alignment horizontal="center"/>
    </xf>
    <xf numFmtId="0" fontId="8" fillId="21" borderId="0" xfId="0" applyFont="1" applyFill="1" applyBorder="1" applyAlignment="1">
      <alignment horizontal="center"/>
    </xf>
    <xf numFmtId="0" fontId="8" fillId="21" borderId="12" xfId="0" applyFont="1" applyFill="1" applyBorder="1" applyAlignment="1">
      <alignment horizontal="center"/>
    </xf>
    <xf numFmtId="0" fontId="5" fillId="2" borderId="13"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12" xfId="0" applyFill="1" applyBorder="1" applyAlignment="1">
      <alignment horizontal="left" vertical="top" wrapText="1"/>
    </xf>
    <xf numFmtId="173" fontId="32" fillId="23" borderId="13" xfId="0" applyNumberFormat="1" applyFont="1" applyFill="1" applyBorder="1" applyAlignment="1" applyProtection="1">
      <alignment horizontal="left"/>
    </xf>
    <xf numFmtId="173" fontId="32" fillId="23" borderId="0" xfId="0" applyNumberFormat="1" applyFont="1" applyFill="1" applyBorder="1" applyAlignment="1" applyProtection="1">
      <alignment horizontal="left"/>
    </xf>
    <xf numFmtId="0" fontId="34" fillId="0" borderId="0" xfId="0" applyFont="1" applyFill="1" applyAlignment="1" applyProtection="1">
      <alignment horizontal="center"/>
    </xf>
    <xf numFmtId="8" fontId="5" fillId="0" borderId="5" xfId="0" applyNumberFormat="1" applyFont="1" applyFill="1" applyBorder="1" applyAlignment="1" applyProtection="1">
      <alignment horizontal="left"/>
      <protection locked="0"/>
    </xf>
    <xf numFmtId="8" fontId="5" fillId="0" borderId="2" xfId="0" applyNumberFormat="1" applyFont="1" applyFill="1" applyBorder="1" applyAlignment="1" applyProtection="1">
      <alignment horizontal="left"/>
      <protection locked="0"/>
    </xf>
    <xf numFmtId="8" fontId="5" fillId="0" borderId="17" xfId="0" applyNumberFormat="1" applyFont="1" applyFill="1" applyBorder="1" applyAlignment="1" applyProtection="1">
      <alignment horizontal="left"/>
      <protection locked="0"/>
    </xf>
    <xf numFmtId="8" fontId="5" fillId="0" borderId="36" xfId="0" applyNumberFormat="1" applyFont="1" applyFill="1" applyBorder="1" applyAlignment="1" applyProtection="1">
      <alignment horizontal="left"/>
      <protection locked="0"/>
    </xf>
    <xf numFmtId="8" fontId="5" fillId="0" borderId="7" xfId="0" applyNumberFormat="1" applyFont="1" applyFill="1" applyBorder="1" applyAlignment="1" applyProtection="1">
      <alignment horizontal="left"/>
      <protection locked="0"/>
    </xf>
    <xf numFmtId="8" fontId="5" fillId="0" borderId="35" xfId="0" applyNumberFormat="1" applyFont="1" applyFill="1" applyBorder="1" applyAlignment="1" applyProtection="1">
      <alignment horizontal="left"/>
      <protection locked="0"/>
    </xf>
    <xf numFmtId="0" fontId="5" fillId="0" borderId="37" xfId="0" applyFont="1" applyFill="1" applyBorder="1" applyAlignment="1" applyProtection="1">
      <alignment horizontal="left"/>
      <protection locked="0"/>
    </xf>
    <xf numFmtId="0" fontId="5" fillId="0" borderId="10" xfId="0" applyFont="1" applyFill="1" applyBorder="1" applyAlignment="1" applyProtection="1">
      <alignment horizontal="left"/>
      <protection locked="0"/>
    </xf>
    <xf numFmtId="0" fontId="5" fillId="0" borderId="30" xfId="0" applyFont="1" applyFill="1" applyBorder="1" applyAlignment="1" applyProtection="1">
      <alignment horizontal="left"/>
      <protection locked="0"/>
    </xf>
    <xf numFmtId="0" fontId="5" fillId="0" borderId="5" xfId="0" applyFont="1" applyFill="1" applyBorder="1" applyAlignment="1" applyProtection="1">
      <alignment horizontal="left"/>
      <protection locked="0"/>
    </xf>
    <xf numFmtId="0" fontId="5" fillId="0" borderId="2" xfId="0" applyFont="1" applyFill="1" applyBorder="1" applyAlignment="1" applyProtection="1">
      <alignment horizontal="left"/>
      <protection locked="0"/>
    </xf>
    <xf numFmtId="0" fontId="5" fillId="0" borderId="17" xfId="0" applyFont="1" applyFill="1" applyBorder="1" applyAlignment="1" applyProtection="1">
      <alignment horizontal="left"/>
      <protection locked="0"/>
    </xf>
    <xf numFmtId="0" fontId="5" fillId="0" borderId="36" xfId="0" applyFont="1" applyFill="1" applyBorder="1" applyAlignment="1" applyProtection="1">
      <alignment horizontal="left"/>
      <protection locked="0"/>
    </xf>
    <xf numFmtId="0" fontId="5" fillId="0" borderId="7" xfId="0" applyFont="1" applyFill="1" applyBorder="1" applyAlignment="1" applyProtection="1">
      <alignment horizontal="left"/>
      <protection locked="0"/>
    </xf>
    <xf numFmtId="0" fontId="5" fillId="0" borderId="35" xfId="0" applyFont="1" applyFill="1" applyBorder="1" applyAlignment="1" applyProtection="1">
      <alignment horizontal="left"/>
      <protection locked="0"/>
    </xf>
    <xf numFmtId="49" fontId="16" fillId="0" borderId="2" xfId="0" applyNumberFormat="1" applyFont="1" applyFill="1" applyBorder="1" applyAlignment="1" applyProtection="1">
      <alignment horizontal="left" indent="1"/>
      <protection locked="0"/>
    </xf>
    <xf numFmtId="49" fontId="16" fillId="0" borderId="20" xfId="0" applyNumberFormat="1" applyFont="1" applyFill="1" applyBorder="1" applyAlignment="1" applyProtection="1">
      <alignment horizontal="left" indent="1"/>
      <protection locked="0"/>
    </xf>
    <xf numFmtId="8" fontId="5" fillId="0" borderId="37" xfId="0" applyNumberFormat="1" applyFont="1" applyFill="1" applyBorder="1" applyAlignment="1" applyProtection="1">
      <alignment horizontal="left"/>
      <protection locked="0"/>
    </xf>
    <xf numFmtId="8" fontId="5" fillId="0" borderId="10" xfId="0" applyNumberFormat="1" applyFont="1" applyFill="1" applyBorder="1" applyAlignment="1" applyProtection="1">
      <alignment horizontal="left"/>
      <protection locked="0"/>
    </xf>
    <xf numFmtId="8" fontId="5" fillId="0" borderId="30" xfId="0" applyNumberFormat="1" applyFont="1" applyFill="1" applyBorder="1" applyAlignment="1" applyProtection="1">
      <alignment horizontal="left"/>
      <protection locked="0"/>
    </xf>
    <xf numFmtId="165" fontId="16" fillId="0" borderId="2" xfId="0" applyNumberFormat="1" applyFont="1" applyFill="1" applyBorder="1" applyAlignment="1" applyProtection="1">
      <alignment horizontal="left"/>
      <protection locked="0"/>
    </xf>
    <xf numFmtId="173" fontId="32" fillId="23" borderId="0" xfId="0" applyNumberFormat="1" applyFont="1" applyFill="1" applyAlignment="1" applyProtection="1">
      <alignment horizontal="right"/>
    </xf>
    <xf numFmtId="7" fontId="3" fillId="8" borderId="0" xfId="0" applyNumberFormat="1" applyFont="1" applyFill="1" applyBorder="1" applyAlignment="1" applyProtection="1">
      <alignment horizontal="center"/>
    </xf>
    <xf numFmtId="7" fontId="3" fillId="8" borderId="0" xfId="0" applyNumberFormat="1" applyFont="1" applyFill="1" applyBorder="1" applyAlignment="1" applyProtection="1">
      <alignment horizontal="left"/>
    </xf>
    <xf numFmtId="7" fontId="5" fillId="8" borderId="0" xfId="0" applyNumberFormat="1" applyFont="1" applyFill="1" applyBorder="1" applyAlignment="1" applyProtection="1">
      <alignment horizontal="center"/>
    </xf>
    <xf numFmtId="0" fontId="27" fillId="12" borderId="31" xfId="0" applyFont="1" applyFill="1" applyBorder="1" applyAlignment="1" applyProtection="1">
      <alignment horizontal="left" vertical="center"/>
    </xf>
    <xf numFmtId="0" fontId="27" fillId="12" borderId="38" xfId="0" applyFont="1" applyFill="1" applyBorder="1" applyAlignment="1" applyProtection="1">
      <alignment horizontal="left" vertical="center"/>
    </xf>
    <xf numFmtId="0" fontId="18" fillId="9" borderId="38" xfId="0" applyFont="1" applyFill="1" applyBorder="1" applyAlignment="1" applyProtection="1">
      <alignment horizontal="center"/>
      <protection locked="0"/>
    </xf>
    <xf numFmtId="0" fontId="18" fillId="9" borderId="39" xfId="0" applyFont="1" applyFill="1" applyBorder="1" applyAlignment="1" applyProtection="1">
      <alignment horizontal="center"/>
      <protection locked="0"/>
    </xf>
    <xf numFmtId="0" fontId="7" fillId="12" borderId="28" xfId="0" applyFont="1" applyFill="1" applyBorder="1" applyAlignment="1" applyProtection="1">
      <alignment horizontal="center" vertical="center" wrapText="1"/>
    </xf>
    <xf numFmtId="0" fontId="7" fillId="12" borderId="15" xfId="0" applyFont="1" applyFill="1" applyBorder="1" applyAlignment="1" applyProtection="1">
      <alignment horizontal="center" vertical="center" wrapText="1"/>
    </xf>
    <xf numFmtId="0" fontId="7" fillId="12" borderId="15" xfId="0" applyFont="1" applyFill="1" applyBorder="1" applyAlignment="1" applyProtection="1">
      <alignment horizontal="left"/>
    </xf>
    <xf numFmtId="0" fontId="11" fillId="12" borderId="28" xfId="0" applyFont="1" applyFill="1" applyBorder="1" applyAlignment="1" applyProtection="1">
      <alignment horizontal="center" wrapText="1"/>
    </xf>
    <xf numFmtId="0" fontId="11" fillId="12" borderId="15" xfId="0" applyFont="1" applyFill="1" applyBorder="1" applyAlignment="1" applyProtection="1">
      <alignment horizontal="center" wrapText="1"/>
    </xf>
    <xf numFmtId="0" fontId="7" fillId="0" borderId="28" xfId="0" applyFont="1" applyFill="1" applyBorder="1" applyAlignment="1" applyProtection="1">
      <alignment horizontal="center"/>
    </xf>
    <xf numFmtId="0" fontId="7" fillId="0" borderId="0" xfId="0" applyFont="1" applyFill="1" applyBorder="1" applyAlignment="1" applyProtection="1">
      <alignment horizontal="center"/>
    </xf>
    <xf numFmtId="0" fontId="7" fillId="12" borderId="28" xfId="0" applyFont="1" applyFill="1" applyBorder="1" applyAlignment="1" applyProtection="1">
      <alignment horizontal="center" wrapText="1"/>
    </xf>
    <xf numFmtId="0" fontId="7" fillId="12" borderId="29" xfId="0" applyFont="1" applyFill="1" applyBorder="1" applyAlignment="1" applyProtection="1">
      <alignment horizontal="center" wrapText="1"/>
    </xf>
    <xf numFmtId="0" fontId="7" fillId="12" borderId="15" xfId="0" applyFont="1" applyFill="1" applyBorder="1" applyAlignment="1" applyProtection="1">
      <alignment horizontal="center" wrapText="1"/>
    </xf>
    <xf numFmtId="0" fontId="7" fillId="12" borderId="16" xfId="0" applyFont="1" applyFill="1" applyBorder="1" applyAlignment="1" applyProtection="1">
      <alignment horizontal="center" wrapText="1"/>
    </xf>
    <xf numFmtId="0" fontId="43" fillId="24" borderId="0" xfId="0" applyFont="1" applyFill="1" applyAlignment="1">
      <alignment horizontal="center" textRotation="90" wrapText="1"/>
    </xf>
    <xf numFmtId="0" fontId="43" fillId="25" borderId="0" xfId="0" applyFont="1" applyFill="1" applyAlignment="1">
      <alignment horizontal="center" textRotation="90" wrapText="1"/>
    </xf>
    <xf numFmtId="0" fontId="6" fillId="0" borderId="2" xfId="0" applyFont="1" applyFill="1" applyBorder="1" applyAlignment="1" applyProtection="1">
      <alignment horizontal="left" vertical="center" shrinkToFit="1"/>
      <protection locked="0"/>
    </xf>
    <xf numFmtId="0" fontId="6" fillId="0" borderId="4" xfId="0" applyFont="1" applyFill="1" applyBorder="1" applyAlignment="1" applyProtection="1">
      <alignment horizontal="left" vertical="center" shrinkToFit="1"/>
      <protection locked="0"/>
    </xf>
    <xf numFmtId="0" fontId="11" fillId="10" borderId="34" xfId="0" applyFont="1" applyFill="1" applyBorder="1" applyAlignment="1" applyProtection="1">
      <alignment horizontal="left" vertical="center" wrapText="1"/>
      <protection locked="0"/>
    </xf>
    <xf numFmtId="0" fontId="11" fillId="10" borderId="25" xfId="0" applyFont="1" applyFill="1" applyBorder="1" applyAlignment="1" applyProtection="1">
      <alignment horizontal="left" vertical="center" wrapText="1"/>
      <protection locked="0"/>
    </xf>
    <xf numFmtId="0" fontId="11" fillId="10" borderId="37" xfId="0" applyFont="1" applyFill="1" applyBorder="1" applyAlignment="1" applyProtection="1">
      <alignment horizontal="left" vertical="center" wrapText="1"/>
      <protection locked="0"/>
    </xf>
    <xf numFmtId="0" fontId="7" fillId="10" borderId="14" xfId="0" applyFont="1" applyFill="1" applyBorder="1" applyAlignment="1" applyProtection="1">
      <alignment horizontal="left"/>
    </xf>
    <xf numFmtId="0" fontId="7" fillId="10" borderId="15" xfId="0" applyFont="1" applyFill="1" applyBorder="1" applyAlignment="1" applyProtection="1">
      <alignment horizontal="left"/>
    </xf>
    <xf numFmtId="0" fontId="7" fillId="10" borderId="40" xfId="0" applyFont="1" applyFill="1" applyBorder="1" applyAlignment="1" applyProtection="1">
      <alignment horizontal="left"/>
    </xf>
    <xf numFmtId="0" fontId="13" fillId="10" borderId="9" xfId="0" applyFont="1" applyFill="1" applyBorder="1" applyAlignment="1" applyProtection="1">
      <alignment horizontal="left"/>
    </xf>
    <xf numFmtId="0" fontId="13" fillId="10" borderId="10" xfId="0" applyFont="1" applyFill="1" applyBorder="1" applyAlignment="1" applyProtection="1">
      <alignment horizontal="left"/>
    </xf>
    <xf numFmtId="0" fontId="13" fillId="10" borderId="24" xfId="0" applyFont="1" applyFill="1" applyBorder="1" applyAlignment="1" applyProtection="1">
      <alignment horizontal="left"/>
    </xf>
    <xf numFmtId="2" fontId="5" fillId="0" borderId="0" xfId="10" applyNumberFormat="1" applyFont="1" applyFill="1" applyBorder="1" applyAlignment="1" applyProtection="1">
      <alignment horizontal="center"/>
    </xf>
    <xf numFmtId="0" fontId="11" fillId="13" borderId="34" xfId="0" applyFont="1" applyFill="1" applyBorder="1" applyAlignment="1" applyProtection="1">
      <alignment horizontal="left" vertical="center"/>
    </xf>
    <xf numFmtId="0" fontId="11" fillId="13" borderId="25" xfId="0" applyFont="1" applyFill="1" applyBorder="1" applyAlignment="1" applyProtection="1">
      <alignment horizontal="left" vertical="center"/>
    </xf>
    <xf numFmtId="0" fontId="11" fillId="13" borderId="23" xfId="0" applyFont="1" applyFill="1" applyBorder="1" applyAlignment="1" applyProtection="1">
      <alignment horizontal="left" vertical="center"/>
    </xf>
    <xf numFmtId="0" fontId="11" fillId="13" borderId="19" xfId="0" applyFont="1" applyFill="1" applyBorder="1" applyAlignment="1" applyProtection="1">
      <alignment horizontal="left" vertical="center"/>
    </xf>
    <xf numFmtId="0" fontId="11" fillId="13" borderId="37" xfId="0" applyFont="1" applyFill="1" applyBorder="1" applyAlignment="1" applyProtection="1">
      <alignment horizontal="center"/>
    </xf>
    <xf numFmtId="0" fontId="11" fillId="13" borderId="10" xfId="0" applyFont="1" applyFill="1" applyBorder="1" applyAlignment="1" applyProtection="1">
      <alignment horizontal="center"/>
    </xf>
    <xf numFmtId="0" fontId="11" fillId="13" borderId="30" xfId="0" applyFont="1" applyFill="1" applyBorder="1" applyAlignment="1" applyProtection="1">
      <alignment horizontal="center"/>
    </xf>
    <xf numFmtId="0" fontId="6" fillId="0" borderId="7" xfId="0" applyFont="1" applyFill="1" applyBorder="1" applyAlignment="1" applyProtection="1">
      <alignment horizontal="left" vertical="center" shrinkToFit="1"/>
      <protection locked="0"/>
    </xf>
    <xf numFmtId="165" fontId="16" fillId="0" borderId="2" xfId="0" applyNumberFormat="1" applyFont="1" applyFill="1" applyBorder="1" applyAlignment="1" applyProtection="1">
      <alignment horizontal="left"/>
    </xf>
    <xf numFmtId="0" fontId="8" fillId="12" borderId="31" xfId="0" applyFont="1" applyFill="1" applyBorder="1" applyAlignment="1" applyProtection="1">
      <alignment horizontal="left"/>
    </xf>
    <xf numFmtId="0" fontId="8" fillId="12" borderId="38" xfId="0" applyFont="1" applyFill="1" applyBorder="1" applyAlignment="1" applyProtection="1">
      <alignment horizontal="left"/>
    </xf>
    <xf numFmtId="0" fontId="18" fillId="9" borderId="38" xfId="0" applyFont="1" applyFill="1" applyBorder="1" applyAlignment="1" applyProtection="1">
      <alignment horizontal="center"/>
    </xf>
    <xf numFmtId="0" fontId="18" fillId="9" borderId="39" xfId="0" applyFont="1" applyFill="1" applyBorder="1" applyAlignment="1" applyProtection="1">
      <alignment horizontal="center"/>
    </xf>
    <xf numFmtId="0" fontId="6" fillId="0" borderId="3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16" fillId="3" borderId="5" xfId="15" applyNumberFormat="1" applyFont="1" applyFill="1" applyBorder="1" applyAlignment="1" applyProtection="1">
      <alignment horizontal="center"/>
      <protection locked="0"/>
    </xf>
    <xf numFmtId="0" fontId="16" fillId="3" borderId="2" xfId="15" applyNumberFormat="1" applyFont="1" applyFill="1" applyBorder="1" applyAlignment="1" applyProtection="1">
      <alignment horizontal="center"/>
      <protection locked="0"/>
    </xf>
    <xf numFmtId="0" fontId="16" fillId="3" borderId="4" xfId="15" applyNumberFormat="1" applyFont="1" applyFill="1" applyBorder="1" applyAlignment="1" applyProtection="1">
      <alignment horizontal="center"/>
      <protection locked="0"/>
    </xf>
    <xf numFmtId="170" fontId="16" fillId="3" borderId="2" xfId="15" applyNumberFormat="1" applyFont="1" applyFill="1" applyBorder="1" applyAlignment="1" applyProtection="1">
      <alignment horizontal="center"/>
      <protection locked="0"/>
    </xf>
    <xf numFmtId="0" fontId="7" fillId="12" borderId="9" xfId="15" applyFont="1" applyFill="1" applyBorder="1" applyAlignment="1" applyProtection="1">
      <alignment horizontal="left"/>
    </xf>
    <xf numFmtId="0" fontId="7" fillId="12" borderId="10" xfId="15" applyFont="1" applyFill="1" applyBorder="1" applyAlignment="1" applyProtection="1">
      <alignment horizontal="left"/>
    </xf>
    <xf numFmtId="0" fontId="7" fillId="12" borderId="37" xfId="15" applyFont="1" applyFill="1" applyBorder="1" applyAlignment="1" applyProtection="1">
      <alignment horizontal="center"/>
    </xf>
    <xf numFmtId="0" fontId="7" fillId="12" borderId="10" xfId="15" applyFont="1" applyFill="1" applyBorder="1" applyAlignment="1" applyProtection="1">
      <alignment horizontal="center"/>
    </xf>
    <xf numFmtId="0" fontId="7" fillId="12" borderId="24" xfId="15" applyFont="1" applyFill="1" applyBorder="1" applyAlignment="1" applyProtection="1">
      <alignment horizontal="center"/>
    </xf>
    <xf numFmtId="171" fontId="16" fillId="3" borderId="2" xfId="15" applyNumberFormat="1" applyFont="1" applyFill="1" applyBorder="1" applyAlignment="1" applyProtection="1">
      <alignment horizontal="center"/>
      <protection locked="0"/>
    </xf>
    <xf numFmtId="0" fontId="16" fillId="3" borderId="5" xfId="15" applyFont="1" applyFill="1" applyBorder="1" applyAlignment="1" applyProtection="1">
      <alignment horizontal="center"/>
      <protection locked="0"/>
    </xf>
    <xf numFmtId="0" fontId="16" fillId="3" borderId="2" xfId="15" applyFont="1" applyFill="1" applyBorder="1" applyAlignment="1" applyProtection="1">
      <alignment horizontal="center"/>
      <protection locked="0"/>
    </xf>
    <xf numFmtId="0" fontId="16" fillId="3" borderId="4" xfId="15" applyFont="1" applyFill="1" applyBorder="1" applyAlignment="1" applyProtection="1">
      <alignment horizontal="center"/>
      <protection locked="0"/>
    </xf>
    <xf numFmtId="0" fontId="8" fillId="12" borderId="31" xfId="15" applyFont="1" applyFill="1" applyBorder="1" applyAlignment="1" applyProtection="1">
      <alignment horizontal="left" vertical="center"/>
    </xf>
    <xf numFmtId="0" fontId="8" fillId="12" borderId="38" xfId="15" applyFont="1" applyFill="1" applyBorder="1" applyAlignment="1" applyProtection="1">
      <alignment horizontal="left" vertical="center"/>
    </xf>
    <xf numFmtId="0" fontId="19" fillId="9" borderId="38" xfId="15" applyFont="1" applyFill="1" applyBorder="1" applyAlignment="1" applyProtection="1">
      <alignment horizontal="center" vertical="center"/>
    </xf>
    <xf numFmtId="0" fontId="19" fillId="9" borderId="39" xfId="15" applyFont="1" applyFill="1" applyBorder="1" applyAlignment="1" applyProtection="1">
      <alignment horizontal="center" vertical="center"/>
    </xf>
    <xf numFmtId="165" fontId="16" fillId="3" borderId="2" xfId="0" applyNumberFormat="1" applyFont="1" applyFill="1" applyBorder="1" applyAlignment="1" applyProtection="1">
      <alignment horizontal="left"/>
    </xf>
    <xf numFmtId="0" fontId="7" fillId="12" borderId="25" xfId="15" applyFont="1" applyFill="1" applyBorder="1" applyAlignment="1" applyProtection="1">
      <alignment horizontal="center"/>
    </xf>
    <xf numFmtId="0" fontId="7" fillId="12" borderId="8" xfId="15" applyFont="1" applyFill="1" applyBorder="1" applyAlignment="1" applyProtection="1">
      <alignment horizontal="center"/>
    </xf>
    <xf numFmtId="0" fontId="7" fillId="12" borderId="18" xfId="15" applyFont="1" applyFill="1" applyBorder="1" applyAlignment="1" applyProtection="1">
      <alignment horizontal="center"/>
    </xf>
    <xf numFmtId="0" fontId="7" fillId="12" borderId="29" xfId="15" applyFont="1" applyFill="1" applyBorder="1" applyAlignment="1" applyProtection="1">
      <alignment horizontal="center"/>
    </xf>
    <xf numFmtId="0" fontId="34" fillId="0" borderId="0" xfId="0" applyFont="1" applyFill="1" applyAlignment="1" applyProtection="1">
      <alignment horizontal="center" vertical="center"/>
    </xf>
    <xf numFmtId="7" fontId="16" fillId="8" borderId="5" xfId="3" applyFont="1" applyFill="1" applyBorder="1" applyProtection="1"/>
    <xf numFmtId="7" fontId="16" fillId="8" borderId="17" xfId="3" applyFont="1" applyFill="1" applyBorder="1" applyProtection="1"/>
    <xf numFmtId="7" fontId="11" fillId="8" borderId="36" xfId="3" applyFont="1" applyFill="1" applyBorder="1" applyProtection="1"/>
    <xf numFmtId="7" fontId="11" fillId="8" borderId="35" xfId="3" applyFont="1" applyFill="1" applyBorder="1" applyProtection="1"/>
    <xf numFmtId="0" fontId="7" fillId="12" borderId="30" xfId="15" applyFont="1" applyFill="1" applyBorder="1" applyAlignment="1" applyProtection="1">
      <alignment horizontal="center"/>
    </xf>
    <xf numFmtId="0" fontId="7" fillId="7" borderId="9" xfId="15" applyFont="1" applyFill="1" applyBorder="1" applyAlignment="1" applyProtection="1">
      <alignment horizontal="left"/>
    </xf>
    <xf numFmtId="0" fontId="7" fillId="7" borderId="10" xfId="15" applyFont="1" applyFill="1" applyBorder="1" applyAlignment="1" applyProtection="1">
      <alignment horizontal="left"/>
    </xf>
    <xf numFmtId="0" fontId="7" fillId="7" borderId="25" xfId="15" applyFont="1" applyFill="1" applyBorder="1" applyAlignment="1" applyProtection="1">
      <alignment horizontal="center"/>
    </xf>
    <xf numFmtId="0" fontId="7" fillId="7" borderId="8" xfId="15" applyFont="1" applyFill="1" applyBorder="1" applyAlignment="1" applyProtection="1">
      <alignment horizontal="center"/>
    </xf>
    <xf numFmtId="0" fontId="7" fillId="12" borderId="31" xfId="15" applyFont="1" applyFill="1" applyBorder="1" applyAlignment="1" applyProtection="1">
      <alignment horizontal="left" vertical="center"/>
    </xf>
    <xf numFmtId="0" fontId="7" fillId="12" borderId="38" xfId="15" applyFont="1" applyFill="1" applyBorder="1" applyAlignment="1" applyProtection="1">
      <alignment horizontal="left" vertical="center"/>
    </xf>
    <xf numFmtId="0" fontId="7" fillId="7" borderId="37" xfId="15" applyFont="1" applyFill="1" applyBorder="1" applyAlignment="1" applyProtection="1">
      <alignment horizontal="center"/>
    </xf>
    <xf numFmtId="0" fontId="7" fillId="7" borderId="10" xfId="15" applyFont="1" applyFill="1" applyBorder="1" applyAlignment="1" applyProtection="1">
      <alignment horizontal="center"/>
    </xf>
    <xf numFmtId="0" fontId="7" fillId="7" borderId="24" xfId="15" applyFont="1" applyFill="1" applyBorder="1" applyAlignment="1" applyProtection="1">
      <alignment horizontal="center"/>
    </xf>
    <xf numFmtId="0" fontId="7" fillId="7" borderId="18" xfId="15" applyFont="1" applyFill="1" applyBorder="1" applyAlignment="1" applyProtection="1">
      <alignment horizontal="center"/>
    </xf>
    <xf numFmtId="0" fontId="7" fillId="7" borderId="29" xfId="15" applyFont="1" applyFill="1" applyBorder="1" applyAlignment="1" applyProtection="1">
      <alignment horizontal="center"/>
    </xf>
    <xf numFmtId="0" fontId="16" fillId="7" borderId="5" xfId="15" applyNumberFormat="1" applyFont="1" applyFill="1" applyBorder="1" applyAlignment="1" applyProtection="1">
      <alignment horizontal="center"/>
    </xf>
    <xf numFmtId="0" fontId="16" fillId="7" borderId="2" xfId="15" applyNumberFormat="1" applyFont="1" applyFill="1" applyBorder="1" applyAlignment="1" applyProtection="1">
      <alignment horizontal="center"/>
    </xf>
    <xf numFmtId="0" fontId="16" fillId="7" borderId="4" xfId="15" applyNumberFormat="1" applyFont="1" applyFill="1" applyBorder="1" applyAlignment="1" applyProtection="1">
      <alignment horizontal="center"/>
    </xf>
    <xf numFmtId="170" fontId="16" fillId="7" borderId="2" xfId="15" applyNumberFormat="1" applyFont="1" applyFill="1" applyBorder="1" applyAlignment="1" applyProtection="1">
      <alignment horizontal="center"/>
    </xf>
    <xf numFmtId="7" fontId="11" fillId="8" borderId="41" xfId="3" applyFont="1" applyFill="1" applyBorder="1" applyProtection="1"/>
    <xf numFmtId="7" fontId="11" fillId="8" borderId="16" xfId="3" applyFont="1" applyFill="1" applyBorder="1" applyProtection="1"/>
    <xf numFmtId="0" fontId="7" fillId="7" borderId="30" xfId="15" applyFont="1" applyFill="1" applyBorder="1" applyAlignment="1" applyProtection="1">
      <alignment horizontal="center"/>
    </xf>
    <xf numFmtId="171" fontId="16" fillId="7" borderId="2" xfId="15" applyNumberFormat="1" applyFont="1" applyFill="1" applyBorder="1" applyAlignment="1" applyProtection="1">
      <alignment horizontal="center"/>
    </xf>
    <xf numFmtId="0" fontId="16" fillId="7" borderId="5" xfId="15" applyFont="1" applyFill="1" applyBorder="1" applyAlignment="1">
      <alignment horizontal="center"/>
    </xf>
    <xf numFmtId="0" fontId="16" fillId="7" borderId="2" xfId="15" applyFont="1" applyFill="1" applyBorder="1" applyAlignment="1">
      <alignment horizontal="center"/>
    </xf>
    <xf numFmtId="0" fontId="16" fillId="7" borderId="4" xfId="15" applyFont="1" applyFill="1" applyBorder="1" applyAlignment="1">
      <alignment horizontal="center"/>
    </xf>
    <xf numFmtId="170" fontId="16" fillId="7" borderId="2" xfId="15" applyNumberFormat="1" applyFont="1" applyFill="1" applyBorder="1" applyAlignment="1">
      <alignment horizontal="center"/>
    </xf>
    <xf numFmtId="7" fontId="11" fillId="8" borderId="45" xfId="3" applyFont="1" applyFill="1" applyBorder="1" applyProtection="1"/>
    <xf numFmtId="7" fontId="11" fillId="8" borderId="43" xfId="3" applyFont="1" applyFill="1" applyBorder="1" applyProtection="1"/>
    <xf numFmtId="0" fontId="7" fillId="7" borderId="31" xfId="15" applyFont="1" applyFill="1" applyBorder="1" applyAlignment="1" applyProtection="1">
      <alignment horizontal="left" vertical="center"/>
    </xf>
    <xf numFmtId="0" fontId="7" fillId="7" borderId="38" xfId="15" applyFont="1" applyFill="1" applyBorder="1" applyAlignment="1" applyProtection="1">
      <alignment horizontal="left" vertical="center"/>
    </xf>
    <xf numFmtId="7" fontId="7" fillId="8" borderId="31" xfId="3" applyFont="1" applyFill="1" applyBorder="1" applyAlignment="1" applyProtection="1">
      <alignment vertical="center"/>
    </xf>
    <xf numFmtId="7" fontId="7" fillId="8" borderId="39" xfId="3" applyFont="1" applyFill="1" applyBorder="1" applyAlignment="1" applyProtection="1">
      <alignment vertical="center"/>
    </xf>
    <xf numFmtId="0" fontId="34" fillId="0" borderId="28" xfId="0" applyFont="1" applyFill="1" applyBorder="1" applyAlignment="1" applyProtection="1">
      <alignment horizontal="center"/>
    </xf>
    <xf numFmtId="0" fontId="8" fillId="10" borderId="31" xfId="15" applyFont="1" applyFill="1" applyBorder="1" applyAlignment="1" applyProtection="1">
      <alignment horizontal="left" vertical="center"/>
    </xf>
    <xf numFmtId="0" fontId="8" fillId="10" borderId="38" xfId="15" applyFont="1" applyFill="1" applyBorder="1" applyAlignment="1" applyProtection="1">
      <alignment horizontal="left" vertical="center"/>
    </xf>
    <xf numFmtId="0" fontId="16" fillId="0" borderId="20" xfId="0" applyFont="1" applyFill="1" applyBorder="1" applyAlignment="1" applyProtection="1">
      <alignment horizontal="center"/>
    </xf>
    <xf numFmtId="166" fontId="16" fillId="0" borderId="2" xfId="0" applyNumberFormat="1" applyFont="1" applyFill="1" applyBorder="1" applyAlignment="1" applyProtection="1">
      <alignment horizontal="center"/>
    </xf>
    <xf numFmtId="10" fontId="21" fillId="22" borderId="2" xfId="21" applyNumberFormat="1" applyFont="1" applyFill="1" applyBorder="1" applyAlignment="1" applyProtection="1">
      <alignment horizontal="left"/>
    </xf>
    <xf numFmtId="7" fontId="5" fillId="2" borderId="5" xfId="3" applyFont="1" applyBorder="1" applyAlignment="1">
      <alignment horizontal="right" indent="3"/>
    </xf>
    <xf numFmtId="7" fontId="5" fillId="2" borderId="2" xfId="3" applyFont="1" applyBorder="1" applyAlignment="1">
      <alignment horizontal="right" indent="3"/>
    </xf>
    <xf numFmtId="7" fontId="5" fillId="2" borderId="4" xfId="3" applyFont="1" applyBorder="1" applyAlignment="1">
      <alignment horizontal="right" indent="3"/>
    </xf>
    <xf numFmtId="0" fontId="5" fillId="3" borderId="5" xfId="22" applyNumberFormat="1" applyFont="1" applyFill="1" applyBorder="1" applyAlignment="1" applyProtection="1">
      <alignment horizontal="center"/>
    </xf>
    <xf numFmtId="0" fontId="5" fillId="3" borderId="2" xfId="22" applyNumberFormat="1" applyFont="1" applyFill="1" applyBorder="1" applyAlignment="1" applyProtection="1">
      <alignment horizontal="center"/>
    </xf>
    <xf numFmtId="0" fontId="5" fillId="3" borderId="4" xfId="22" applyNumberFormat="1" applyFont="1" applyFill="1" applyBorder="1" applyAlignment="1" applyProtection="1">
      <alignment horizontal="center"/>
    </xf>
    <xf numFmtId="10" fontId="21" fillId="22" borderId="2" xfId="21" applyNumberFormat="1" applyFont="1" applyFill="1" applyBorder="1" applyAlignment="1" applyProtection="1">
      <alignment horizontal="right"/>
    </xf>
    <xf numFmtId="0" fontId="16" fillId="10" borderId="7" xfId="15" applyFont="1" applyFill="1" applyBorder="1" applyAlignment="1" applyProtection="1">
      <alignment horizontal="center"/>
    </xf>
    <xf numFmtId="174" fontId="36" fillId="0" borderId="2" xfId="15" applyNumberFormat="1" applyFont="1" applyFill="1" applyBorder="1" applyAlignment="1" applyProtection="1">
      <alignment horizontal="right"/>
      <protection locked="0"/>
    </xf>
    <xf numFmtId="175" fontId="36" fillId="0" borderId="2" xfId="21" quotePrefix="1" applyNumberFormat="1" applyFont="1" applyFill="1" applyBorder="1" applyAlignment="1" applyProtection="1">
      <alignment horizontal="center"/>
    </xf>
    <xf numFmtId="0" fontId="7" fillId="10" borderId="9" xfId="15" applyFont="1" applyFill="1" applyBorder="1" applyAlignment="1" applyProtection="1">
      <alignment horizontal="left"/>
    </xf>
    <xf numFmtId="0" fontId="7" fillId="10" borderId="10" xfId="15" applyFont="1" applyFill="1" applyBorder="1" applyAlignment="1" applyProtection="1">
      <alignment horizontal="left"/>
    </xf>
    <xf numFmtId="0" fontId="7" fillId="10" borderId="37" xfId="15" applyFont="1" applyFill="1" applyBorder="1" applyAlignment="1" applyProtection="1">
      <alignment horizontal="center"/>
    </xf>
    <xf numFmtId="0" fontId="7" fillId="10" borderId="30" xfId="15" applyFont="1" applyFill="1" applyBorder="1" applyAlignment="1" applyProtection="1">
      <alignment horizontal="center"/>
    </xf>
    <xf numFmtId="0" fontId="7" fillId="10" borderId="10" xfId="15" applyFont="1" applyFill="1" applyBorder="1" applyAlignment="1" applyProtection="1">
      <alignment horizontal="center"/>
      <protection locked="0"/>
    </xf>
    <xf numFmtId="0" fontId="7" fillId="10" borderId="24" xfId="15" applyFont="1" applyFill="1" applyBorder="1" applyAlignment="1" applyProtection="1">
      <alignment horizontal="center"/>
      <protection locked="0"/>
    </xf>
    <xf numFmtId="0" fontId="7" fillId="10" borderId="37" xfId="15" applyFont="1" applyFill="1" applyBorder="1" applyAlignment="1" applyProtection="1">
      <alignment horizontal="center"/>
      <protection locked="0"/>
    </xf>
    <xf numFmtId="168" fontId="5" fillId="3" borderId="5" xfId="22" applyNumberFormat="1" applyFont="1" applyFill="1" applyBorder="1" applyAlignment="1" applyProtection="1">
      <alignment horizontal="center"/>
    </xf>
    <xf numFmtId="168" fontId="5" fillId="3" borderId="2" xfId="22" applyNumberFormat="1" applyFont="1" applyFill="1" applyBorder="1" applyAlignment="1" applyProtection="1">
      <alignment horizontal="center"/>
    </xf>
    <xf numFmtId="168" fontId="5" fillId="3" borderId="4" xfId="22" applyNumberFormat="1" applyFont="1" applyFill="1" applyBorder="1" applyAlignment="1" applyProtection="1">
      <alignment horizontal="center"/>
    </xf>
    <xf numFmtId="7" fontId="16" fillId="2" borderId="2" xfId="3" applyFont="1" applyBorder="1" applyAlignment="1">
      <alignment horizontal="right" indent="1"/>
    </xf>
    <xf numFmtId="7" fontId="16" fillId="2" borderId="4" xfId="3" applyFont="1" applyBorder="1" applyAlignment="1">
      <alignment horizontal="right" indent="1"/>
    </xf>
    <xf numFmtId="0" fontId="5" fillId="7" borderId="10" xfId="15" applyFont="1" applyFill="1" applyBorder="1" applyAlignment="1" applyProtection="1">
      <alignment horizontal="center"/>
      <protection locked="0"/>
    </xf>
    <xf numFmtId="0" fontId="5" fillId="7" borderId="24" xfId="15" applyFont="1" applyFill="1" applyBorder="1" applyAlignment="1" applyProtection="1">
      <alignment horizontal="center"/>
      <protection locked="0"/>
    </xf>
    <xf numFmtId="0" fontId="5" fillId="7" borderId="10" xfId="15" applyFont="1" applyFill="1" applyBorder="1" applyAlignment="1" applyProtection="1">
      <alignment horizontal="center"/>
    </xf>
    <xf numFmtId="169" fontId="16" fillId="3" borderId="5" xfId="15" applyNumberFormat="1" applyFont="1" applyFill="1" applyBorder="1" applyAlignment="1" applyProtection="1">
      <alignment horizontal="right" indent="1"/>
    </xf>
    <xf numFmtId="169" fontId="16" fillId="3" borderId="4" xfId="15" applyNumberFormat="1" applyFont="1" applyFill="1" applyBorder="1" applyAlignment="1" applyProtection="1">
      <alignment horizontal="right" indent="1"/>
    </xf>
    <xf numFmtId="169" fontId="16" fillId="3" borderId="2" xfId="15" applyNumberFormat="1" applyFont="1" applyFill="1" applyBorder="1" applyAlignment="1" applyProtection="1">
      <alignment horizontal="right" indent="1"/>
    </xf>
    <xf numFmtId="169" fontId="16" fillId="10" borderId="36" xfId="15" applyNumberFormat="1" applyFont="1" applyFill="1" applyBorder="1" applyAlignment="1" applyProtection="1">
      <alignment horizontal="right" indent="1"/>
    </xf>
    <xf numFmtId="169" fontId="16" fillId="10" borderId="26" xfId="15" applyNumberFormat="1" applyFont="1" applyFill="1" applyBorder="1" applyAlignment="1" applyProtection="1">
      <alignment horizontal="right" indent="1"/>
    </xf>
    <xf numFmtId="0" fontId="16" fillId="10" borderId="7" xfId="15" applyFont="1" applyFill="1" applyBorder="1" applyAlignment="1" applyProtection="1">
      <alignment horizontal="right" indent="1"/>
    </xf>
    <xf numFmtId="0" fontId="16" fillId="10" borderId="26" xfId="15" applyFont="1" applyFill="1" applyBorder="1" applyAlignment="1" applyProtection="1">
      <alignment horizontal="right" indent="1"/>
    </xf>
    <xf numFmtId="7" fontId="2" fillId="15" borderId="38" xfId="23" applyNumberFormat="1" applyFont="1" applyFill="1" applyBorder="1" applyAlignment="1" applyProtection="1">
      <alignment horizontal="center" vertical="center"/>
    </xf>
    <xf numFmtId="7" fontId="2" fillId="15" borderId="39" xfId="23" applyNumberFormat="1" applyFont="1" applyFill="1" applyBorder="1" applyAlignment="1" applyProtection="1">
      <alignment horizontal="center" vertical="center"/>
    </xf>
    <xf numFmtId="7" fontId="16" fillId="10" borderId="7" xfId="15" applyNumberFormat="1" applyFont="1" applyFill="1" applyBorder="1" applyAlignment="1" applyProtection="1">
      <alignment horizontal="right" indent="1"/>
    </xf>
  </cellXfs>
  <cellStyles count="25">
    <cellStyle name="Comma" xfId="22" builtinId="3"/>
    <cellStyle name="Comma0" xfId="1" xr:uid="{00000000-0005-0000-0000-000001000000}"/>
    <cellStyle name="Comma0 2" xfId="2" xr:uid="{00000000-0005-0000-0000-000002000000}"/>
    <cellStyle name="Currency" xfId="3" builtinId="4"/>
    <cellStyle name="Currency 2" xfId="4" xr:uid="{00000000-0005-0000-0000-000004000000}"/>
    <cellStyle name="Currency 2 2" xfId="23" xr:uid="{00000000-0005-0000-0000-000005000000}"/>
    <cellStyle name="Currency 3" xfId="5" xr:uid="{00000000-0005-0000-0000-000006000000}"/>
    <cellStyle name="Currency0" xfId="6" xr:uid="{00000000-0005-0000-0000-000007000000}"/>
    <cellStyle name="Currency0 2" xfId="7" xr:uid="{00000000-0005-0000-0000-000008000000}"/>
    <cellStyle name="Date" xfId="8" xr:uid="{00000000-0005-0000-0000-000009000000}"/>
    <cellStyle name="Date 2" xfId="9" xr:uid="{00000000-0005-0000-0000-00000A000000}"/>
    <cellStyle name="Fixed" xfId="10" xr:uid="{00000000-0005-0000-0000-00000B000000}"/>
    <cellStyle name="Fixed 2" xfId="11" xr:uid="{00000000-0005-0000-0000-00000C000000}"/>
    <cellStyle name="Fixed_NDOR ICE for WETLANDS 8.2.10" xfId="12" xr:uid="{00000000-0005-0000-0000-00000D000000}"/>
    <cellStyle name="Heading 1" xfId="13" builtinId="16" customBuiltin="1"/>
    <cellStyle name="Heading 2" xfId="14" builtinId="17" customBuiltin="1"/>
    <cellStyle name="Hyperlink" xfId="24" builtinId="8"/>
    <cellStyle name="Normal" xfId="0" builtinId="0"/>
    <cellStyle name="Normal 2" xfId="15" xr:uid="{00000000-0005-0000-0000-000012000000}"/>
    <cellStyle name="Normal 2 2" xfId="16" xr:uid="{00000000-0005-0000-0000-000013000000}"/>
    <cellStyle name="Normal 3" xfId="17" xr:uid="{00000000-0005-0000-0000-000014000000}"/>
    <cellStyle name="Percent" xfId="21" builtinId="5"/>
    <cellStyle name="Percent 2" xfId="18" xr:uid="{00000000-0005-0000-0000-000016000000}"/>
    <cellStyle name="Total" xfId="19" builtinId="25" customBuiltin="1"/>
    <cellStyle name="Total 2" xfId="20" xr:uid="{00000000-0005-0000-0000-000018000000}"/>
  </cellStyles>
  <dxfs count="50">
    <dxf>
      <font>
        <strike val="0"/>
        <color auto="1"/>
      </font>
      <fill>
        <patternFill patternType="none">
          <bgColor auto="1"/>
        </patternFill>
      </fill>
    </dxf>
    <dxf>
      <font>
        <b/>
        <i val="0"/>
        <color theme="3"/>
      </font>
    </dxf>
    <dxf>
      <font>
        <color rgb="FF9C0006"/>
      </font>
      <fill>
        <patternFill>
          <bgColor theme="5" tint="0.79998168889431442"/>
        </patternFill>
      </fill>
    </dxf>
    <dxf>
      <fill>
        <patternFill>
          <bgColor theme="0" tint="-0.14996795556505021"/>
        </patternFill>
      </fill>
    </dxf>
    <dxf>
      <font>
        <color rgb="FF9C0006"/>
      </font>
      <fill>
        <patternFill>
          <bgColor rgb="FFFFC7CE"/>
        </patternFill>
      </fill>
    </dxf>
    <dxf>
      <font>
        <b val="0"/>
        <i val="0"/>
        <color theme="1"/>
      </font>
    </dxf>
    <dxf>
      <font>
        <color rgb="FF9C0006"/>
      </font>
      <fill>
        <patternFill>
          <bgColor theme="5" tint="0.79998168889431442"/>
        </patternFill>
      </fill>
    </dxf>
    <dxf>
      <font>
        <color rgb="FF9C0006"/>
      </font>
      <fill>
        <patternFill>
          <bgColor theme="5" tint="0.79998168889431442"/>
        </patternFill>
      </fill>
    </dxf>
    <dxf>
      <font>
        <b/>
        <i val="0"/>
        <color rgb="FF9C0006"/>
      </font>
      <fill>
        <patternFill patternType="solid">
          <bgColor rgb="FFFFFF00"/>
        </patternFill>
      </fill>
    </dxf>
    <dxf>
      <font>
        <b/>
        <i val="0"/>
        <color rgb="FF9C0006"/>
      </font>
      <fill>
        <patternFill patternType="solid">
          <bgColor rgb="FFFFFF00"/>
        </patternFill>
      </fill>
    </dxf>
    <dxf>
      <font>
        <b/>
        <i val="0"/>
        <color rgb="FF9C0006"/>
      </font>
      <fill>
        <patternFill patternType="solid">
          <bgColor rgb="FFFFFF00"/>
        </patternFill>
      </fill>
    </dxf>
    <dxf>
      <font>
        <b/>
        <i val="0"/>
        <color rgb="FF9C0006"/>
      </font>
      <fill>
        <patternFill patternType="solid">
          <bgColor rgb="FFFFFF00"/>
        </patternFill>
      </fill>
    </dxf>
    <dxf>
      <font>
        <b/>
        <i val="0"/>
        <color rgb="FF9C0006"/>
      </font>
      <fill>
        <patternFill patternType="solid">
          <bgColor rgb="FFFFFF00"/>
        </patternFill>
      </fill>
    </dxf>
    <dxf>
      <font>
        <b/>
        <i val="0"/>
        <color rgb="FF9C0006"/>
      </font>
      <fill>
        <patternFill patternType="solid">
          <bgColor rgb="FFFFFF00"/>
        </patternFill>
      </fill>
    </dxf>
    <dxf>
      <font>
        <b/>
        <i val="0"/>
        <color rgb="FF9C0006"/>
      </font>
      <fill>
        <patternFill patternType="solid">
          <bgColor rgb="FFFFFF00"/>
        </patternFill>
      </fill>
    </dxf>
    <dxf>
      <font>
        <b/>
        <i val="0"/>
        <color rgb="FF9C0006"/>
      </font>
      <fill>
        <patternFill patternType="solid">
          <bgColor rgb="FFFFFF00"/>
        </patternFill>
      </fill>
    </dxf>
    <dxf>
      <font>
        <b/>
        <i val="0"/>
        <color rgb="FF9C0006"/>
      </font>
      <fill>
        <patternFill patternType="solid">
          <bgColor rgb="FFFFFF00"/>
        </patternFill>
      </fill>
    </dxf>
    <dxf>
      <font>
        <b/>
        <i val="0"/>
        <color rgb="FF9C0006"/>
      </font>
      <fill>
        <patternFill patternType="solid">
          <bgColor rgb="FFFFFF00"/>
        </patternFill>
      </fill>
    </dxf>
    <dxf>
      <font>
        <b/>
        <i val="0"/>
        <color rgb="FF9C0006"/>
      </font>
      <fill>
        <patternFill patternType="solid">
          <bgColor rgb="FFFFFF00"/>
        </patternFill>
      </fill>
    </dxf>
    <dxf>
      <font>
        <b/>
        <i val="0"/>
        <color rgb="FF9C0006"/>
      </font>
      <fill>
        <patternFill patternType="solid">
          <bgColor rgb="FFFFFF00"/>
        </patternFill>
      </fill>
    </dxf>
    <dxf>
      <font>
        <b/>
        <i val="0"/>
        <color rgb="FF9C0006"/>
      </font>
      <fill>
        <patternFill patternType="solid">
          <bgColor rgb="FFFFFF00"/>
        </patternFill>
      </fill>
    </dxf>
    <dxf>
      <font>
        <b/>
        <i val="0"/>
        <color rgb="FF9C0006"/>
      </font>
      <fill>
        <patternFill patternType="solid">
          <bgColor rgb="FFFFFF00"/>
        </patternFill>
      </fill>
    </dxf>
    <dxf>
      <font>
        <color rgb="FF9C0006"/>
      </font>
      <fill>
        <patternFill>
          <bgColor theme="5" tint="0.79998168889431442"/>
        </patternFill>
      </fill>
    </dxf>
    <dxf>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9C0006"/>
      </font>
      <fill>
        <patternFill>
          <bgColor theme="5" tint="0.79998168889431442"/>
        </patternFill>
      </fill>
    </dxf>
    <dxf>
      <font>
        <color rgb="FFFFFF00"/>
      </font>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s>
  <tableStyles count="0" defaultTableStyle="TableStyleMedium9" defaultPivotStyle="PivotStyleLight16"/>
  <colors>
    <mruColors>
      <color rgb="FFFFFF99"/>
      <color rgb="FFFFF8E1"/>
      <color rgb="FFFFD347"/>
      <color rgb="FFFFFFF7"/>
      <color rgb="FFFFFFE5"/>
      <color rgb="FFFFFFCC"/>
      <color rgb="FFFFCC66"/>
      <color rgb="FFDDFFFF"/>
      <color rgb="FFE5FF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13</xdr:col>
      <xdr:colOff>198935</xdr:colOff>
      <xdr:row>4</xdr:row>
      <xdr:rowOff>57085</xdr:rowOff>
    </xdr:from>
    <xdr:to>
      <xdr:col>17</xdr:col>
      <xdr:colOff>61558</xdr:colOff>
      <xdr:row>7</xdr:row>
      <xdr:rowOff>47625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7998" y="834960"/>
          <a:ext cx="1410435" cy="562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216477</xdr:colOff>
      <xdr:row>44</xdr:row>
      <xdr:rowOff>25977</xdr:rowOff>
    </xdr:from>
    <xdr:to>
      <xdr:col>18</xdr:col>
      <xdr:colOff>173182</xdr:colOff>
      <xdr:row>57</xdr:row>
      <xdr:rowOff>173182</xdr:rowOff>
    </xdr:to>
    <xdr:sp macro="" textlink="">
      <xdr:nvSpPr>
        <xdr:cNvPr id="2" name="Right Brace 1">
          <a:extLst>
            <a:ext uri="{FF2B5EF4-FFF2-40B4-BE49-F238E27FC236}">
              <a16:creationId xmlns:a16="http://schemas.microsoft.com/office/drawing/2014/main" id="{00000000-0008-0000-0500-000002000000}"/>
            </a:ext>
          </a:extLst>
        </xdr:cNvPr>
        <xdr:cNvSpPr/>
      </xdr:nvSpPr>
      <xdr:spPr>
        <a:xfrm>
          <a:off x="6710795" y="7161068"/>
          <a:ext cx="268432" cy="1861705"/>
        </a:xfrm>
        <a:prstGeom prst="rightBrace">
          <a:avLst>
            <a:gd name="adj1" fmla="val 8333"/>
            <a:gd name="adj2" fmla="val 43954"/>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17</xdr:col>
      <xdr:colOff>34925</xdr:colOff>
      <xdr:row>34</xdr:row>
      <xdr:rowOff>114300</xdr:rowOff>
    </xdr:from>
    <xdr:to>
      <xdr:col>19</xdr:col>
      <xdr:colOff>163513</xdr:colOff>
      <xdr:row>34</xdr:row>
      <xdr:rowOff>114300</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a:off x="6940550" y="5753100"/>
          <a:ext cx="547688"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34925</xdr:colOff>
      <xdr:row>36</xdr:row>
      <xdr:rowOff>19050</xdr:rowOff>
    </xdr:from>
    <xdr:to>
      <xdr:col>17</xdr:col>
      <xdr:colOff>80644</xdr:colOff>
      <xdr:row>38</xdr:row>
      <xdr:rowOff>124558</xdr:rowOff>
    </xdr:to>
    <xdr:sp macro="" textlink="">
      <xdr:nvSpPr>
        <xdr:cNvPr id="4" name="Right Bracket 3">
          <a:extLst>
            <a:ext uri="{FF2B5EF4-FFF2-40B4-BE49-F238E27FC236}">
              <a16:creationId xmlns:a16="http://schemas.microsoft.com/office/drawing/2014/main" id="{00000000-0008-0000-0500-000004000000}"/>
            </a:ext>
          </a:extLst>
        </xdr:cNvPr>
        <xdr:cNvSpPr/>
      </xdr:nvSpPr>
      <xdr:spPr>
        <a:xfrm>
          <a:off x="6988175" y="6078415"/>
          <a:ext cx="45719" cy="486508"/>
        </a:xfrm>
        <a:prstGeom prst="rightBracket">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17</xdr:col>
      <xdr:colOff>92069</xdr:colOff>
      <xdr:row>36</xdr:row>
      <xdr:rowOff>139704</xdr:rowOff>
    </xdr:from>
    <xdr:to>
      <xdr:col>19</xdr:col>
      <xdr:colOff>171450</xdr:colOff>
      <xdr:row>36</xdr:row>
      <xdr:rowOff>139704</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a:off x="6997694" y="5969004"/>
          <a:ext cx="498481"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36635</xdr:colOff>
      <xdr:row>37</xdr:row>
      <xdr:rowOff>138112</xdr:rowOff>
    </xdr:from>
    <xdr:to>
      <xdr:col>19</xdr:col>
      <xdr:colOff>163513</xdr:colOff>
      <xdr:row>40</xdr:row>
      <xdr:rowOff>87923</xdr:rowOff>
    </xdr:to>
    <xdr:cxnSp macro="">
      <xdr:nvCxnSpPr>
        <xdr:cNvPr id="6" name="Elbow Connector 5">
          <a:extLst>
            <a:ext uri="{FF2B5EF4-FFF2-40B4-BE49-F238E27FC236}">
              <a16:creationId xmlns:a16="http://schemas.microsoft.com/office/drawing/2014/main" id="{00000000-0008-0000-0500-000006000000}"/>
            </a:ext>
          </a:extLst>
        </xdr:cNvPr>
        <xdr:cNvCxnSpPr/>
      </xdr:nvCxnSpPr>
      <xdr:spPr>
        <a:xfrm flipV="1">
          <a:off x="6960577" y="6160843"/>
          <a:ext cx="544513" cy="330811"/>
        </a:xfrm>
        <a:prstGeom prst="bentConnector3">
          <a:avLst>
            <a:gd name="adj1" fmla="val 50000"/>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36635</xdr:colOff>
      <xdr:row>39</xdr:row>
      <xdr:rowOff>1</xdr:rowOff>
    </xdr:from>
    <xdr:to>
      <xdr:col>19</xdr:col>
      <xdr:colOff>369888</xdr:colOff>
      <xdr:row>42</xdr:row>
      <xdr:rowOff>146538</xdr:rowOff>
    </xdr:to>
    <xdr:cxnSp macro="">
      <xdr:nvCxnSpPr>
        <xdr:cNvPr id="7" name="Straight Arrow Connector 6">
          <a:extLst>
            <a:ext uri="{FF2B5EF4-FFF2-40B4-BE49-F238E27FC236}">
              <a16:creationId xmlns:a16="http://schemas.microsoft.com/office/drawing/2014/main" id="{00000000-0008-0000-0500-000007000000}"/>
            </a:ext>
          </a:extLst>
        </xdr:cNvPr>
        <xdr:cNvCxnSpPr/>
      </xdr:nvCxnSpPr>
      <xdr:spPr>
        <a:xfrm flipV="1">
          <a:off x="6960577" y="6403732"/>
          <a:ext cx="750888" cy="337037"/>
        </a:xfrm>
        <a:prstGeom prst="straightConnector1">
          <a:avLst/>
        </a:prstGeom>
        <a:ln w="28575">
          <a:headEnd type="triangle"/>
          <a:tailEnd type="triangle"/>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17</xdr:col>
      <xdr:colOff>31261</xdr:colOff>
      <xdr:row>34</xdr:row>
      <xdr:rowOff>111369</xdr:rowOff>
    </xdr:from>
    <xdr:to>
      <xdr:col>17</xdr:col>
      <xdr:colOff>76980</xdr:colOff>
      <xdr:row>35</xdr:row>
      <xdr:rowOff>146538</xdr:rowOff>
    </xdr:to>
    <xdr:sp macro="" textlink="">
      <xdr:nvSpPr>
        <xdr:cNvPr id="8" name="Right Bracket 7">
          <a:extLst>
            <a:ext uri="{FF2B5EF4-FFF2-40B4-BE49-F238E27FC236}">
              <a16:creationId xmlns:a16="http://schemas.microsoft.com/office/drawing/2014/main" id="{00000000-0008-0000-0500-000008000000}"/>
            </a:ext>
          </a:extLst>
        </xdr:cNvPr>
        <xdr:cNvSpPr/>
      </xdr:nvSpPr>
      <xdr:spPr>
        <a:xfrm>
          <a:off x="6984511" y="5789734"/>
          <a:ext cx="45719" cy="225669"/>
        </a:xfrm>
        <a:prstGeom prst="rightBracket">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RIMAGE1\plandev\Consultant%20Services\TEMPLATES\Scope%20of%20Services%20&amp;%20Workbooks\Workbooks\FINAL\Final%20Roadway%20Design%20-%20Fee%20Proposal%20Workbook%20(rev%201-14-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rimage1\plandev\Documents%20and%20Settings\bmcdonald\Local%20Settings\Temporary%20Internet%20Files\Content.Outlook\J8V84Q4C\31723%20Consult%20ICE-Construction%20Engineering%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RIMAGE1\plandev\Consultant%20Services\TEMPLATES\Scope%20of%20Services%20&amp;%20Workbooks\Workbooks\FINAL\OLD-Final%20Rdway%20Dgn%20Workbook%20(rev%2011-2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Staffing Plan"/>
      <sheetName val="Est. of Hours"/>
      <sheetName val="Direct Expenses"/>
      <sheetName val="Project Cost Breakdown"/>
      <sheetName val="Notes-Assumptions"/>
    </sheetNames>
    <sheetDataSet>
      <sheetData sheetId="0"/>
      <sheetData sheetId="1">
        <row r="18">
          <cell r="B18" t="str">
            <v>Employee Name</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Staffing Plan"/>
      <sheetName val="Consultant's Estimate of Hours"/>
      <sheetName val="Survey-Staking by Prime Consult"/>
      <sheetName val="Material Testing Assumptions"/>
      <sheetName val="Direct Expenses"/>
      <sheetName val="Project Cost"/>
      <sheetName val="Cost by Task"/>
      <sheetName val="Travel Calcs"/>
    </sheetNames>
    <sheetDataSet>
      <sheetData sheetId="0" refreshError="1"/>
      <sheetData sheetId="1">
        <row r="47">
          <cell r="B47" t="str">
            <v>EMPLOYEE NAME</v>
          </cell>
        </row>
        <row r="53">
          <cell r="B53" t="str">
            <v>Brian McDonald</v>
          </cell>
        </row>
        <row r="57">
          <cell r="B57" t="str">
            <v>Terry Mead</v>
          </cell>
        </row>
      </sheetData>
      <sheetData sheetId="2" refreshError="1"/>
      <sheetData sheetId="3" refreshError="1"/>
      <sheetData sheetId="4" refreshError="1"/>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Consultant Estimate of Hours"/>
      <sheetName val="Labor Rates"/>
      <sheetName val="Direct Expenses"/>
      <sheetName val="Cost by Major Task"/>
      <sheetName val="Project Cost"/>
      <sheetName val="Assumptions-Notes"/>
      <sheetName val="Sheet1"/>
    </sheetNames>
    <sheetDataSet>
      <sheetData sheetId="0"/>
      <sheetData sheetId="1"/>
      <sheetData sheetId="2">
        <row r="32">
          <cell r="B32" t="str">
            <v>=</v>
          </cell>
        </row>
        <row r="33">
          <cell r="B33" t="str">
            <v>=</v>
          </cell>
        </row>
        <row r="34">
          <cell r="B34" t="str">
            <v>=</v>
          </cell>
        </row>
        <row r="35">
          <cell r="B35" t="str">
            <v>=</v>
          </cell>
        </row>
        <row r="39">
          <cell r="B39" t="str">
            <v>EMPLOYEE NAME</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sa.gov/portal/category/104715" TargetMode="External"/><Relationship Id="rId1" Type="http://schemas.openxmlformats.org/officeDocument/2006/relationships/hyperlink" Target="http://www.gsa.gov/portal/category/10471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G41"/>
  <sheetViews>
    <sheetView showGridLines="0" view="pageBreakPreview" zoomScaleNormal="100" zoomScaleSheetLayoutView="100" workbookViewId="0">
      <selection activeCell="N29" sqref="N29"/>
    </sheetView>
  </sheetViews>
  <sheetFormatPr defaultRowHeight="12.75" x14ac:dyDescent="0.2"/>
  <cols>
    <col min="3" max="3" width="48" customWidth="1"/>
    <col min="6" max="6" width="11.7109375" customWidth="1"/>
    <col min="7" max="7" width="15" customWidth="1"/>
  </cols>
  <sheetData>
    <row r="1" spans="1:7" ht="20.25" x14ac:dyDescent="0.3">
      <c r="A1" s="433" t="s">
        <v>102</v>
      </c>
      <c r="B1" s="434"/>
      <c r="C1" s="434"/>
      <c r="D1" s="434"/>
      <c r="E1" s="434"/>
      <c r="F1" s="434"/>
      <c r="G1" s="435"/>
    </row>
    <row r="2" spans="1:7" ht="20.25" x14ac:dyDescent="0.3">
      <c r="A2" s="436" t="s">
        <v>139</v>
      </c>
      <c r="B2" s="437"/>
      <c r="C2" s="437"/>
      <c r="D2" s="437"/>
      <c r="E2" s="437"/>
      <c r="F2" s="437"/>
      <c r="G2" s="438"/>
    </row>
    <row r="3" spans="1:7" ht="12.75" customHeight="1" x14ac:dyDescent="0.3">
      <c r="A3" s="274"/>
      <c r="B3" s="275"/>
      <c r="C3" s="275"/>
      <c r="D3" s="275"/>
      <c r="E3" s="275"/>
      <c r="F3" s="275"/>
      <c r="G3" s="276"/>
    </row>
    <row r="4" spans="1:7" ht="15.75" x14ac:dyDescent="0.25">
      <c r="A4" s="277" t="s">
        <v>103</v>
      </c>
      <c r="B4" s="275"/>
      <c r="C4" s="275"/>
      <c r="D4" s="275"/>
      <c r="E4" s="275"/>
      <c r="F4" s="275"/>
      <c r="G4" s="276"/>
    </row>
    <row r="5" spans="1:7" ht="12.75" customHeight="1" x14ac:dyDescent="0.3">
      <c r="A5" s="274"/>
      <c r="B5" s="275"/>
      <c r="C5" s="275"/>
      <c r="D5" s="275"/>
      <c r="E5" s="275"/>
      <c r="F5" s="275"/>
      <c r="G5" s="276"/>
    </row>
    <row r="6" spans="1:7" ht="115.5" customHeight="1" x14ac:dyDescent="0.2">
      <c r="A6" s="439" t="s">
        <v>150</v>
      </c>
      <c r="B6" s="440"/>
      <c r="C6" s="440"/>
      <c r="D6" s="440"/>
      <c r="E6" s="440"/>
      <c r="F6" s="440"/>
      <c r="G6" s="441"/>
    </row>
    <row r="7" spans="1:7" ht="15.75" x14ac:dyDescent="0.25">
      <c r="A7" s="277" t="s">
        <v>19</v>
      </c>
      <c r="B7" s="275"/>
      <c r="C7" s="275"/>
      <c r="D7" s="275"/>
      <c r="E7" s="275"/>
      <c r="F7" s="275"/>
      <c r="G7" s="276"/>
    </row>
    <row r="8" spans="1:7" x14ac:dyDescent="0.2">
      <c r="A8" s="278"/>
      <c r="B8" s="275"/>
      <c r="C8" s="275"/>
      <c r="D8" s="275"/>
      <c r="E8" s="275"/>
      <c r="F8" s="275"/>
      <c r="G8" s="276"/>
    </row>
    <row r="9" spans="1:7" x14ac:dyDescent="0.2">
      <c r="A9" s="279" t="s">
        <v>104</v>
      </c>
      <c r="B9" s="275"/>
      <c r="C9" s="275"/>
      <c r="D9" s="275"/>
      <c r="E9" s="275"/>
      <c r="F9" s="275"/>
      <c r="G9" s="276"/>
    </row>
    <row r="10" spans="1:7" x14ac:dyDescent="0.2">
      <c r="A10" s="278"/>
      <c r="B10" s="31" t="s">
        <v>140</v>
      </c>
      <c r="C10" s="275"/>
      <c r="D10" s="275"/>
      <c r="E10" s="275"/>
      <c r="F10" s="275"/>
      <c r="G10" s="276"/>
    </row>
    <row r="11" spans="1:7" x14ac:dyDescent="0.2">
      <c r="A11" s="278"/>
      <c r="B11" s="31" t="s">
        <v>105</v>
      </c>
      <c r="C11" s="275"/>
      <c r="D11" s="275"/>
      <c r="E11" s="275"/>
      <c r="F11" s="275"/>
      <c r="G11" s="276"/>
    </row>
    <row r="12" spans="1:7" x14ac:dyDescent="0.2">
      <c r="A12" s="278"/>
      <c r="B12" s="31" t="s">
        <v>151</v>
      </c>
      <c r="C12" s="275"/>
      <c r="D12" s="275"/>
      <c r="E12" s="275"/>
      <c r="F12" s="275"/>
      <c r="G12" s="276"/>
    </row>
    <row r="13" spans="1:7" x14ac:dyDescent="0.2">
      <c r="A13" s="278"/>
      <c r="B13" s="31"/>
      <c r="C13" s="275"/>
      <c r="D13" s="275"/>
      <c r="E13" s="275"/>
      <c r="F13" s="275"/>
      <c r="G13" s="276"/>
    </row>
    <row r="14" spans="1:7" x14ac:dyDescent="0.2">
      <c r="A14" s="279" t="s">
        <v>106</v>
      </c>
      <c r="B14" s="31"/>
      <c r="C14" s="275"/>
      <c r="D14" s="275"/>
      <c r="E14" s="275"/>
      <c r="F14" s="275"/>
      <c r="G14" s="276"/>
    </row>
    <row r="15" spans="1:7" x14ac:dyDescent="0.2">
      <c r="A15" s="278"/>
      <c r="B15" s="31" t="s">
        <v>107</v>
      </c>
      <c r="C15" s="275"/>
      <c r="D15" s="275"/>
      <c r="E15" s="275"/>
      <c r="F15" s="275"/>
      <c r="G15" s="276"/>
    </row>
    <row r="16" spans="1:7" x14ac:dyDescent="0.2">
      <c r="A16" s="278"/>
      <c r="B16" s="31" t="s">
        <v>108</v>
      </c>
      <c r="C16" s="275"/>
      <c r="D16" s="275"/>
      <c r="E16" s="275"/>
      <c r="F16" s="275"/>
      <c r="G16" s="276"/>
    </row>
    <row r="17" spans="1:7" x14ac:dyDescent="0.2">
      <c r="A17" s="278"/>
      <c r="B17" s="275"/>
      <c r="C17" s="31" t="s">
        <v>109</v>
      </c>
      <c r="D17" s="275"/>
      <c r="E17" s="275"/>
      <c r="F17" s="275"/>
      <c r="G17" s="276"/>
    </row>
    <row r="18" spans="1:7" x14ac:dyDescent="0.2">
      <c r="A18" s="278"/>
      <c r="B18" s="275"/>
      <c r="C18" s="31" t="s">
        <v>110</v>
      </c>
      <c r="D18" s="275"/>
      <c r="E18" s="275"/>
      <c r="F18" s="275"/>
      <c r="G18" s="276"/>
    </row>
    <row r="19" spans="1:7" x14ac:dyDescent="0.2">
      <c r="A19" s="278"/>
      <c r="B19" s="431" t="s">
        <v>111</v>
      </c>
      <c r="C19" s="431"/>
      <c r="D19" s="431"/>
      <c r="E19" s="431"/>
      <c r="F19" s="431"/>
      <c r="G19" s="432"/>
    </row>
    <row r="20" spans="1:7" s="281" customFormat="1" ht="24.6" customHeight="1" x14ac:dyDescent="0.2">
      <c r="A20" s="280"/>
      <c r="B20" s="431" t="s">
        <v>152</v>
      </c>
      <c r="C20" s="431"/>
      <c r="D20" s="431"/>
      <c r="E20" s="431"/>
      <c r="F20" s="431"/>
      <c r="G20" s="432"/>
    </row>
    <row r="21" spans="1:7" x14ac:dyDescent="0.2">
      <c r="A21" s="278"/>
      <c r="B21" s="31" t="s">
        <v>112</v>
      </c>
      <c r="C21" s="275"/>
      <c r="D21" s="275"/>
      <c r="E21" s="275"/>
      <c r="F21" s="275"/>
      <c r="G21" s="276"/>
    </row>
    <row r="22" spans="1:7" x14ac:dyDescent="0.2">
      <c r="A22" s="278"/>
      <c r="B22" s="31" t="s">
        <v>113</v>
      </c>
      <c r="C22" s="275"/>
      <c r="D22" s="275"/>
      <c r="E22" s="275"/>
      <c r="F22" s="275"/>
      <c r="G22" s="276"/>
    </row>
    <row r="23" spans="1:7" x14ac:dyDescent="0.2">
      <c r="A23" s="278"/>
      <c r="B23" s="31" t="s">
        <v>114</v>
      </c>
      <c r="C23" s="275"/>
      <c r="D23" s="275"/>
      <c r="E23" s="275"/>
      <c r="F23" s="275"/>
      <c r="G23" s="276"/>
    </row>
    <row r="24" spans="1:7" x14ac:dyDescent="0.2">
      <c r="A24" s="278"/>
      <c r="B24" s="31" t="s">
        <v>115</v>
      </c>
      <c r="C24" s="275"/>
      <c r="D24" s="275"/>
      <c r="E24" s="275"/>
      <c r="F24" s="275"/>
      <c r="G24" s="276"/>
    </row>
    <row r="25" spans="1:7" x14ac:dyDescent="0.2">
      <c r="A25" s="278"/>
      <c r="B25" s="31" t="s">
        <v>116</v>
      </c>
      <c r="C25" s="275"/>
      <c r="D25" s="275"/>
      <c r="E25" s="275"/>
      <c r="F25" s="275"/>
      <c r="G25" s="276"/>
    </row>
    <row r="26" spans="1:7" ht="12.75" customHeight="1" x14ac:dyDescent="0.2">
      <c r="A26" s="282"/>
      <c r="B26" s="283"/>
      <c r="C26" s="283"/>
      <c r="D26" s="283"/>
      <c r="E26" s="283"/>
      <c r="F26" s="283"/>
      <c r="G26" s="284"/>
    </row>
    <row r="27" spans="1:7" ht="15.75" x14ac:dyDescent="0.25">
      <c r="A27" s="277" t="s">
        <v>117</v>
      </c>
      <c r="B27" s="275"/>
      <c r="C27" s="275"/>
      <c r="D27" s="275"/>
      <c r="E27" s="275"/>
      <c r="F27" s="275"/>
      <c r="G27" s="276"/>
    </row>
    <row r="28" spans="1:7" ht="15.75" x14ac:dyDescent="0.25">
      <c r="A28" s="277"/>
      <c r="B28" s="275"/>
      <c r="C28" s="275"/>
      <c r="D28" s="275"/>
      <c r="E28" s="275"/>
      <c r="F28" s="275"/>
      <c r="G28" s="276"/>
    </row>
    <row r="29" spans="1:7" x14ac:dyDescent="0.2">
      <c r="A29" s="278"/>
      <c r="B29" s="31" t="s">
        <v>153</v>
      </c>
      <c r="C29" s="275"/>
      <c r="D29" s="275"/>
      <c r="E29" s="275"/>
      <c r="F29" s="275"/>
      <c r="G29" s="276"/>
    </row>
    <row r="30" spans="1:7" x14ac:dyDescent="0.2">
      <c r="A30" s="278"/>
      <c r="B30" s="31" t="s">
        <v>118</v>
      </c>
      <c r="C30" s="275"/>
      <c r="D30" s="275"/>
      <c r="E30" s="275"/>
      <c r="F30" s="275"/>
      <c r="G30" s="276"/>
    </row>
    <row r="31" spans="1:7" x14ac:dyDescent="0.2">
      <c r="A31" s="278"/>
      <c r="B31" s="31" t="s">
        <v>119</v>
      </c>
      <c r="C31" s="275"/>
      <c r="D31" s="275"/>
      <c r="E31" s="275"/>
      <c r="F31" s="275"/>
      <c r="G31" s="276"/>
    </row>
    <row r="32" spans="1:7" x14ac:dyDescent="0.2">
      <c r="A32" s="278"/>
      <c r="B32" s="31" t="s">
        <v>154</v>
      </c>
      <c r="C32" s="275"/>
      <c r="D32" s="275"/>
      <c r="E32" s="275"/>
      <c r="F32" s="275"/>
      <c r="G32" s="276"/>
    </row>
    <row r="33" spans="1:7" ht="5.45" customHeight="1" x14ac:dyDescent="0.2">
      <c r="A33" s="278"/>
      <c r="B33" s="275"/>
      <c r="C33" s="275"/>
      <c r="D33" s="275"/>
      <c r="E33" s="275"/>
      <c r="F33" s="275"/>
      <c r="G33" s="276"/>
    </row>
    <row r="34" spans="1:7" ht="15.75" x14ac:dyDescent="0.25">
      <c r="A34" s="277" t="s">
        <v>4</v>
      </c>
      <c r="B34" s="275"/>
      <c r="C34" s="275"/>
      <c r="D34" s="275"/>
      <c r="E34" s="275"/>
      <c r="F34" s="275"/>
      <c r="G34" s="276"/>
    </row>
    <row r="35" spans="1:7" ht="14.25" customHeight="1" x14ac:dyDescent="0.25">
      <c r="A35" s="277"/>
      <c r="B35" s="31" t="s">
        <v>137</v>
      </c>
      <c r="C35" s="275"/>
      <c r="D35" s="275"/>
      <c r="E35" s="275"/>
      <c r="F35" s="275"/>
      <c r="G35" s="276"/>
    </row>
    <row r="36" spans="1:7" x14ac:dyDescent="0.2">
      <c r="A36" s="278"/>
      <c r="B36" s="31"/>
      <c r="C36" s="275"/>
      <c r="D36" s="275"/>
      <c r="E36" s="275"/>
      <c r="F36" s="275"/>
      <c r="G36" s="276"/>
    </row>
    <row r="37" spans="1:7" x14ac:dyDescent="0.2">
      <c r="A37" s="278"/>
      <c r="B37" s="275"/>
      <c r="C37" s="275"/>
      <c r="D37" s="275"/>
      <c r="E37" s="275"/>
      <c r="F37" s="275"/>
      <c r="G37" s="276"/>
    </row>
    <row r="38" spans="1:7" ht="15.75" x14ac:dyDescent="0.25">
      <c r="A38" s="277" t="s">
        <v>138</v>
      </c>
      <c r="B38" s="275"/>
      <c r="C38" s="275"/>
      <c r="D38" s="275"/>
      <c r="E38" s="275"/>
      <c r="F38" s="275"/>
      <c r="G38" s="276"/>
    </row>
    <row r="39" spans="1:7" x14ac:dyDescent="0.2">
      <c r="A39" s="278"/>
      <c r="B39" s="275"/>
      <c r="C39" s="275"/>
      <c r="D39" s="275"/>
      <c r="E39" s="275"/>
      <c r="F39" s="275"/>
      <c r="G39" s="276"/>
    </row>
    <row r="40" spans="1:7" ht="26.25" customHeight="1" x14ac:dyDescent="0.2">
      <c r="A40" s="278"/>
      <c r="B40" s="431" t="s">
        <v>120</v>
      </c>
      <c r="C40" s="431"/>
      <c r="D40" s="431"/>
      <c r="E40" s="431"/>
      <c r="F40" s="431"/>
      <c r="G40" s="432"/>
    </row>
    <row r="41" spans="1:7" ht="12.75" customHeight="1" thickBot="1" x14ac:dyDescent="0.25">
      <c r="A41" s="285"/>
      <c r="B41" s="286"/>
      <c r="C41" s="286"/>
      <c r="D41" s="286"/>
      <c r="E41" s="286"/>
      <c r="F41" s="286"/>
      <c r="G41" s="287"/>
    </row>
  </sheetData>
  <mergeCells count="6">
    <mergeCell ref="B40:G40"/>
    <mergeCell ref="A1:G1"/>
    <mergeCell ref="A2:G2"/>
    <mergeCell ref="A6:G6"/>
    <mergeCell ref="B19:G19"/>
    <mergeCell ref="B20:G20"/>
  </mergeCells>
  <printOptions horizontalCentered="1"/>
  <pageMargins left="0.5" right="0.5" top="0.5" bottom="0.75" header="0.5" footer="0.5"/>
  <pageSetup paperSize="5" scale="86" orientation="portrait" r:id="rId1"/>
  <headerFooter scaleWithDoc="0" alignWithMargins="0">
    <oddFooter>&amp;R&amp;"Arial,Italic"&amp;12** DO NOT PRINT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U192"/>
  <sheetViews>
    <sheetView showGridLines="0" showZeros="0" tabSelected="1" zoomScale="120" zoomScaleNormal="120" zoomScaleSheetLayoutView="85" zoomScalePageLayoutView="50" workbookViewId="0">
      <selection activeCell="S17" sqref="S17:T17"/>
    </sheetView>
  </sheetViews>
  <sheetFormatPr defaultColWidth="4.7109375" defaultRowHeight="15" x14ac:dyDescent="0.2"/>
  <cols>
    <col min="1" max="1" width="3.7109375" style="56" customWidth="1"/>
    <col min="2" max="2" width="6.42578125" style="56" customWidth="1"/>
    <col min="3" max="3" width="5.85546875" style="56" customWidth="1"/>
    <col min="4" max="4" width="9" style="56" customWidth="1"/>
    <col min="5" max="5" width="3" style="56" customWidth="1"/>
    <col min="6" max="6" width="1" style="56" customWidth="1"/>
    <col min="7" max="7" width="2.85546875" style="56" customWidth="1"/>
    <col min="8" max="8" width="5.28515625" style="56" customWidth="1"/>
    <col min="9" max="9" width="4" style="56" customWidth="1"/>
    <col min="10" max="10" width="6" style="56" customWidth="1"/>
    <col min="11" max="11" width="15" style="56" customWidth="1"/>
    <col min="12" max="12" width="4.28515625" style="56" customWidth="1"/>
    <col min="13" max="13" width="11.7109375" style="56" customWidth="1"/>
    <col min="14" max="14" width="3.5703125" style="56" customWidth="1"/>
    <col min="15" max="15" width="4" style="56" customWidth="1"/>
    <col min="16" max="16" width="8.42578125" style="56" customWidth="1"/>
    <col min="17" max="17" width="7.140625" style="54" customWidth="1"/>
    <col min="18" max="18" width="2.5703125" style="56" customWidth="1"/>
    <col min="19" max="19" width="3.140625" style="56" customWidth="1"/>
    <col min="20" max="22" width="4.7109375" style="56" customWidth="1"/>
    <col min="23" max="23" width="4.140625" style="56" customWidth="1"/>
    <col min="24" max="27" width="4.7109375" style="56" customWidth="1"/>
    <col min="28" max="28" width="7.5703125" style="56" customWidth="1"/>
    <col min="29" max="29" width="4.7109375" style="56" customWidth="1"/>
    <col min="30" max="30" width="7.140625" style="56" customWidth="1"/>
    <col min="31" max="31" width="4.7109375" style="56" customWidth="1"/>
    <col min="32" max="32" width="9.140625" style="56" customWidth="1"/>
    <col min="33" max="16384" width="4.7109375" style="56"/>
  </cols>
  <sheetData>
    <row r="1" spans="1:47" ht="23.45" customHeight="1" thickBot="1" x14ac:dyDescent="0.5">
      <c r="A1" s="470" t="s">
        <v>148</v>
      </c>
      <c r="B1" s="471"/>
      <c r="C1" s="471"/>
      <c r="D1" s="471"/>
      <c r="E1" s="471"/>
      <c r="F1" s="471"/>
      <c r="G1" s="471"/>
      <c r="H1" s="471"/>
      <c r="I1" s="471"/>
      <c r="J1" s="471"/>
      <c r="K1" s="472" t="s">
        <v>89</v>
      </c>
      <c r="L1" s="472"/>
      <c r="M1" s="472"/>
      <c r="N1" s="472"/>
      <c r="O1" s="472"/>
      <c r="P1" s="472"/>
      <c r="Q1" s="472"/>
      <c r="R1" s="473"/>
      <c r="S1" s="55"/>
      <c r="T1" s="367" t="s">
        <v>186</v>
      </c>
      <c r="U1" s="360" t="s">
        <v>162</v>
      </c>
      <c r="V1" s="55"/>
      <c r="W1" s="55"/>
      <c r="X1" s="55"/>
      <c r="Y1" s="54"/>
      <c r="Z1" s="54"/>
      <c r="AA1" s="54"/>
      <c r="AB1" s="54"/>
      <c r="AC1" s="54"/>
      <c r="AD1" s="54"/>
      <c r="AE1" s="54"/>
      <c r="AF1" s="54"/>
      <c r="AG1" s="54"/>
      <c r="AH1" s="54"/>
      <c r="AI1" s="54"/>
      <c r="AJ1" s="54"/>
      <c r="AK1" s="54"/>
      <c r="AL1" s="54"/>
      <c r="AM1" s="54"/>
      <c r="AN1" s="54"/>
      <c r="AO1" s="54"/>
      <c r="AP1" s="54"/>
      <c r="AQ1" s="54"/>
      <c r="AR1" s="54"/>
      <c r="AS1" s="54"/>
      <c r="AT1" s="54"/>
      <c r="AU1" s="54"/>
    </row>
    <row r="2" spans="1:47" ht="9.9499999999999993" customHeight="1" x14ac:dyDescent="0.2">
      <c r="A2" s="444">
        <f>IF(T1="y","S U B C O N S U L T A N T   -   S U B C O N S U L T A N T   -   S U B C O N S U L T A N T   -   S U B C O N S U L T A N T   -   S U B C O N S U L T A N T",)</f>
        <v>0</v>
      </c>
      <c r="B2" s="444"/>
      <c r="C2" s="444"/>
      <c r="D2" s="444"/>
      <c r="E2" s="444"/>
      <c r="F2" s="444"/>
      <c r="G2" s="444"/>
      <c r="H2" s="444"/>
      <c r="I2" s="444"/>
      <c r="J2" s="444"/>
      <c r="K2" s="444"/>
      <c r="L2" s="444"/>
      <c r="M2" s="444"/>
      <c r="N2" s="444"/>
      <c r="O2" s="444"/>
      <c r="P2" s="444"/>
      <c r="Q2" s="444"/>
      <c r="R2" s="444"/>
      <c r="S2" s="57"/>
      <c r="T2" s="57"/>
      <c r="U2" s="57"/>
      <c r="V2" s="57"/>
      <c r="W2" s="57"/>
      <c r="X2" s="57"/>
      <c r="Y2" s="57"/>
      <c r="Z2" s="57"/>
      <c r="AA2" s="57"/>
      <c r="AB2" s="57"/>
      <c r="AC2" s="57"/>
      <c r="AD2" s="57"/>
      <c r="AE2" s="57"/>
      <c r="AF2" s="57"/>
      <c r="AG2" s="57"/>
      <c r="AH2" s="57"/>
      <c r="AI2" s="57"/>
      <c r="AJ2" s="57"/>
      <c r="AK2" s="54"/>
      <c r="AL2" s="54"/>
      <c r="AM2" s="54"/>
      <c r="AN2" s="54"/>
      <c r="AO2" s="54"/>
      <c r="AP2" s="54"/>
      <c r="AQ2" s="54"/>
      <c r="AR2" s="54"/>
      <c r="AS2" s="54"/>
      <c r="AT2" s="54"/>
      <c r="AU2" s="54"/>
    </row>
    <row r="3" spans="1:47" s="20" customFormat="1" ht="12.75" x14ac:dyDescent="0.2">
      <c r="B3" s="33"/>
      <c r="C3" s="13" t="s">
        <v>14</v>
      </c>
      <c r="D3" s="362"/>
      <c r="E3" s="363"/>
      <c r="F3" s="364"/>
      <c r="G3" s="364"/>
      <c r="H3" s="365"/>
      <c r="I3" s="365"/>
      <c r="J3" s="366"/>
      <c r="K3" s="366"/>
      <c r="M3" s="14"/>
      <c r="N3" s="14" t="s">
        <v>27</v>
      </c>
      <c r="O3" s="461"/>
      <c r="P3" s="461"/>
      <c r="Q3" s="461"/>
      <c r="R3" s="2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row>
    <row r="4" spans="1:47" s="20" customFormat="1" ht="15.75" customHeight="1" x14ac:dyDescent="0.2">
      <c r="B4" s="19"/>
      <c r="C4" s="13" t="str">
        <f>IF(T1="y", "SubConsultant: ","Consultant: ")</f>
        <v xml:space="preserve">Consultant: </v>
      </c>
      <c r="D4" s="271"/>
      <c r="E4" s="240"/>
      <c r="F4" s="241"/>
      <c r="G4" s="241"/>
      <c r="H4" s="242"/>
      <c r="I4" s="242"/>
      <c r="J4" s="243"/>
      <c r="K4" s="243"/>
      <c r="L4" s="32"/>
      <c r="M4" s="14"/>
      <c r="N4" s="14" t="s">
        <v>28</v>
      </c>
      <c r="O4" s="460"/>
      <c r="P4" s="460"/>
      <c r="Q4" s="460"/>
      <c r="R4" s="2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row>
    <row r="5" spans="1:47" x14ac:dyDescent="0.2">
      <c r="A5" s="20"/>
      <c r="B5" s="34"/>
      <c r="C5" s="13" t="str">
        <f>IF(T1="y", "Sub PM: ","Consultant PM: ")</f>
        <v xml:space="preserve">Consultant PM: </v>
      </c>
      <c r="D5" s="272"/>
      <c r="E5" s="244"/>
      <c r="F5" s="244"/>
      <c r="G5" s="244"/>
      <c r="H5" s="152"/>
      <c r="I5" s="152"/>
      <c r="J5" s="152"/>
      <c r="K5" s="174"/>
      <c r="L5" s="247"/>
      <c r="M5" s="247"/>
      <c r="N5" s="384" t="str">
        <f>IF(ISBLANK(D5),"Example: John Doe,  402-867-5309,  jd@consultants.com                          ",)</f>
        <v xml:space="preserve">Example: John Doe,  402-867-5309,  jd@consultants.com                          </v>
      </c>
      <c r="O5" s="166"/>
      <c r="P5" s="27"/>
      <c r="Q5" s="27"/>
      <c r="R5" s="27"/>
      <c r="S5" s="54"/>
      <c r="T5" s="54" t="s">
        <v>166</v>
      </c>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row>
    <row r="6" spans="1:47" x14ac:dyDescent="0.2">
      <c r="A6" s="20"/>
      <c r="B6" s="34"/>
      <c r="C6" s="13" t="s">
        <v>38</v>
      </c>
      <c r="D6" s="272"/>
      <c r="E6" s="244"/>
      <c r="F6" s="244"/>
      <c r="G6" s="244"/>
      <c r="H6" s="152"/>
      <c r="I6" s="152"/>
      <c r="J6" s="152"/>
      <c r="K6" s="174"/>
      <c r="L6" s="174"/>
      <c r="M6" s="174"/>
      <c r="N6" s="384" t="str">
        <f>IF(ISBLANK(D6),"Example: Sue Jones,  402-777-0000,  sue@lpa.gov                                    ",)</f>
        <v xml:space="preserve">Example: Sue Jones,  402-777-0000,  sue@lpa.gov                                    </v>
      </c>
      <c r="O6" s="166"/>
      <c r="P6" s="27"/>
      <c r="Q6" s="27"/>
      <c r="R6" s="27"/>
      <c r="S6" s="54"/>
      <c r="T6" s="54" t="s">
        <v>143</v>
      </c>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row>
    <row r="7" spans="1:47" x14ac:dyDescent="0.2">
      <c r="A7" s="20"/>
      <c r="B7" s="34"/>
      <c r="C7" s="13" t="s">
        <v>149</v>
      </c>
      <c r="D7" s="272"/>
      <c r="E7" s="244"/>
      <c r="F7" s="244"/>
      <c r="G7" s="244"/>
      <c r="H7" s="152"/>
      <c r="I7" s="152"/>
      <c r="J7" s="152"/>
      <c r="K7" s="174"/>
      <c r="L7" s="174"/>
      <c r="M7" s="174"/>
      <c r="N7" s="384" t="str">
        <f>IF(ISBLANK(D7),"Example: Jane Smith,  402-479-0001,  jane.smith@nebraska.gov               ",)</f>
        <v xml:space="preserve">Example: Jane Smith,  402-479-0001,  jane.smith@nebraska.gov               </v>
      </c>
      <c r="O7" s="4"/>
      <c r="P7" s="27"/>
      <c r="Q7" s="27"/>
      <c r="R7" s="27"/>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row>
    <row r="8" spans="1:47" x14ac:dyDescent="0.2">
      <c r="A8" s="20"/>
      <c r="B8" s="34"/>
      <c r="C8" s="15" t="s">
        <v>15</v>
      </c>
      <c r="D8" s="465"/>
      <c r="E8" s="465"/>
      <c r="F8" s="465"/>
      <c r="G8" s="465"/>
      <c r="H8" s="465"/>
      <c r="I8" s="245"/>
      <c r="J8" s="245"/>
      <c r="K8" s="377"/>
      <c r="L8" s="377"/>
      <c r="M8" s="377"/>
      <c r="N8" s="167"/>
      <c r="O8" s="168"/>
      <c r="P8" s="27"/>
      <c r="Q8" s="27"/>
      <c r="R8" s="27"/>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row>
    <row r="9" spans="1:47" ht="12.75" customHeight="1" thickBot="1" x14ac:dyDescent="0.25">
      <c r="A9" s="4"/>
      <c r="B9" s="24"/>
      <c r="C9" s="24"/>
      <c r="D9" s="24"/>
      <c r="E9" s="24"/>
      <c r="F9" s="24"/>
      <c r="G9" s="24"/>
      <c r="H9" s="24"/>
      <c r="I9" s="24"/>
      <c r="J9" s="24"/>
      <c r="K9" s="24"/>
      <c r="L9" s="24"/>
      <c r="M9" s="24"/>
      <c r="N9" s="24"/>
      <c r="O9" s="24"/>
      <c r="P9" s="24"/>
      <c r="Q9" s="19"/>
      <c r="R9" s="19"/>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row>
    <row r="10" spans="1:47" s="177" customFormat="1" ht="15" customHeight="1" thickBot="1" x14ac:dyDescent="0.25">
      <c r="A10" s="153" t="s">
        <v>77</v>
      </c>
      <c r="B10" s="154" t="s">
        <v>0</v>
      </c>
      <c r="C10" s="156" t="s">
        <v>75</v>
      </c>
      <c r="D10" s="157"/>
      <c r="E10" s="158"/>
      <c r="F10" s="158"/>
      <c r="G10" s="158"/>
      <c r="H10" s="158"/>
      <c r="I10" s="165" t="s">
        <v>77</v>
      </c>
      <c r="J10" s="155" t="s">
        <v>0</v>
      </c>
      <c r="K10" s="159" t="s">
        <v>75</v>
      </c>
      <c r="L10" s="59"/>
      <c r="M10" s="160"/>
      <c r="N10" s="161"/>
      <c r="O10" s="218" t="s">
        <v>80</v>
      </c>
      <c r="P10" s="150"/>
      <c r="Q10" s="151"/>
      <c r="R10" s="162"/>
      <c r="S10" s="54"/>
      <c r="T10" s="57" t="s">
        <v>85</v>
      </c>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row>
    <row r="11" spans="1:47" ht="15" customHeight="1" thickBot="1" x14ac:dyDescent="0.25">
      <c r="A11" s="178">
        <v>1</v>
      </c>
      <c r="B11" s="169" t="s">
        <v>10</v>
      </c>
      <c r="C11" s="462" t="s">
        <v>7</v>
      </c>
      <c r="D11" s="463"/>
      <c r="E11" s="463"/>
      <c r="F11" s="463"/>
      <c r="G11" s="463"/>
      <c r="H11" s="464"/>
      <c r="I11" s="179">
        <v>6</v>
      </c>
      <c r="J11" s="170" t="s">
        <v>57</v>
      </c>
      <c r="K11" s="451" t="s">
        <v>58</v>
      </c>
      <c r="L11" s="452"/>
      <c r="M11" s="453"/>
      <c r="N11" s="163"/>
      <c r="O11" s="217"/>
      <c r="P11" s="194"/>
      <c r="Q11" s="270" t="str">
        <f>IF(ISBLANK(P11),"%",)</f>
        <v>%</v>
      </c>
      <c r="R11" s="164"/>
      <c r="S11" s="54"/>
      <c r="T11" s="57" t="s">
        <v>82</v>
      </c>
      <c r="U11" s="54"/>
      <c r="V11" s="54"/>
      <c r="W11" s="54"/>
      <c r="X11" s="180"/>
      <c r="Y11" s="180"/>
      <c r="Z11" s="180"/>
      <c r="AA11" s="54"/>
      <c r="AB11" s="54"/>
      <c r="AC11" s="54"/>
      <c r="AD11" s="54"/>
      <c r="AE11" s="54"/>
      <c r="AF11" s="54"/>
      <c r="AG11" s="54"/>
      <c r="AH11" s="54"/>
      <c r="AI11" s="54"/>
      <c r="AJ11" s="54"/>
      <c r="AK11" s="54"/>
      <c r="AL11" s="54"/>
      <c r="AM11" s="54"/>
      <c r="AN11" s="54"/>
      <c r="AO11" s="54"/>
      <c r="AP11" s="54"/>
      <c r="AQ11" s="54"/>
      <c r="AR11" s="54"/>
      <c r="AS11" s="54"/>
      <c r="AT11" s="54"/>
      <c r="AU11" s="54"/>
    </row>
    <row r="12" spans="1:47" ht="15" customHeight="1" x14ac:dyDescent="0.2">
      <c r="A12" s="181">
        <v>2</v>
      </c>
      <c r="B12" s="171" t="s">
        <v>18</v>
      </c>
      <c r="C12" s="445" t="s">
        <v>26</v>
      </c>
      <c r="D12" s="446"/>
      <c r="E12" s="446"/>
      <c r="F12" s="446"/>
      <c r="G12" s="446"/>
      <c r="H12" s="447"/>
      <c r="I12" s="182">
        <v>7</v>
      </c>
      <c r="J12" s="172" t="s">
        <v>78</v>
      </c>
      <c r="K12" s="454" t="s">
        <v>79</v>
      </c>
      <c r="L12" s="455"/>
      <c r="M12" s="456"/>
      <c r="N12" s="163"/>
      <c r="O12" s="219" t="s">
        <v>81</v>
      </c>
      <c r="P12" s="220"/>
      <c r="Q12" s="221"/>
      <c r="R12" s="164"/>
      <c r="S12" s="54"/>
      <c r="T12" s="54"/>
      <c r="U12" s="54"/>
      <c r="V12" s="54"/>
      <c r="W12" s="54"/>
      <c r="X12" s="467"/>
      <c r="Y12" s="467"/>
      <c r="Z12" s="467"/>
      <c r="AA12" s="54"/>
      <c r="AB12" s="54"/>
      <c r="AC12" s="54"/>
      <c r="AD12" s="54"/>
      <c r="AE12" s="54"/>
      <c r="AF12" s="54"/>
      <c r="AG12" s="54"/>
      <c r="AH12" s="54"/>
      <c r="AI12" s="54"/>
      <c r="AJ12" s="54"/>
      <c r="AK12" s="54"/>
      <c r="AL12" s="54"/>
      <c r="AM12" s="54"/>
      <c r="AN12" s="54"/>
      <c r="AO12" s="54"/>
      <c r="AP12" s="54"/>
      <c r="AQ12" s="54"/>
      <c r="AR12" s="54"/>
      <c r="AS12" s="54"/>
      <c r="AT12" s="54"/>
      <c r="AU12" s="54"/>
    </row>
    <row r="13" spans="1:47" ht="15" customHeight="1" thickBot="1" x14ac:dyDescent="0.25">
      <c r="A13" s="183">
        <v>3</v>
      </c>
      <c r="B13" s="171" t="s">
        <v>54</v>
      </c>
      <c r="C13" s="445" t="s">
        <v>55</v>
      </c>
      <c r="D13" s="446"/>
      <c r="E13" s="446"/>
      <c r="F13" s="446"/>
      <c r="G13" s="446"/>
      <c r="H13" s="447"/>
      <c r="I13" s="182">
        <v>8</v>
      </c>
      <c r="J13" s="172" t="s">
        <v>11</v>
      </c>
      <c r="K13" s="454" t="s">
        <v>8</v>
      </c>
      <c r="L13" s="455"/>
      <c r="M13" s="456"/>
      <c r="N13" s="163"/>
      <c r="O13" s="217"/>
      <c r="P13" s="194"/>
      <c r="Q13" s="269" t="str">
        <f>IF(ISBLANK(P13),"%",)</f>
        <v>%</v>
      </c>
      <c r="R13" s="164"/>
      <c r="S13" s="54"/>
      <c r="T13" s="54"/>
      <c r="U13" s="54"/>
      <c r="V13" s="54"/>
      <c r="W13" s="54"/>
      <c r="X13" s="54"/>
      <c r="Y13" s="184"/>
      <c r="Z13" s="184"/>
      <c r="AA13" s="54"/>
      <c r="AB13" s="185"/>
      <c r="AC13" s="54"/>
      <c r="AD13" s="185"/>
      <c r="AE13" s="54"/>
      <c r="AF13" s="185"/>
      <c r="AG13" s="54"/>
      <c r="AH13" s="54"/>
      <c r="AI13" s="54"/>
      <c r="AJ13" s="54"/>
      <c r="AK13" s="54"/>
      <c r="AL13" s="54"/>
      <c r="AM13" s="54"/>
      <c r="AN13" s="54"/>
      <c r="AO13" s="54"/>
      <c r="AP13" s="54"/>
      <c r="AQ13" s="54"/>
      <c r="AR13" s="54"/>
      <c r="AS13" s="54"/>
      <c r="AT13" s="54"/>
      <c r="AU13" s="54"/>
    </row>
    <row r="14" spans="1:47" ht="15" customHeight="1" x14ac:dyDescent="0.2">
      <c r="A14" s="183">
        <v>4</v>
      </c>
      <c r="B14" s="171" t="s">
        <v>13</v>
      </c>
      <c r="C14" s="445" t="s">
        <v>9</v>
      </c>
      <c r="D14" s="446"/>
      <c r="E14" s="446"/>
      <c r="F14" s="446"/>
      <c r="G14" s="446"/>
      <c r="H14" s="447"/>
      <c r="I14" s="182">
        <v>9</v>
      </c>
      <c r="J14" s="172" t="s">
        <v>16</v>
      </c>
      <c r="K14" s="454" t="s">
        <v>17</v>
      </c>
      <c r="L14" s="455"/>
      <c r="M14" s="456"/>
      <c r="N14" s="163"/>
      <c r="O14" s="219" t="s">
        <v>84</v>
      </c>
      <c r="P14" s="222"/>
      <c r="Q14" s="221"/>
      <c r="R14" s="164"/>
      <c r="S14" s="54"/>
      <c r="T14" s="54"/>
      <c r="U14" s="54"/>
      <c r="V14" s="54"/>
      <c r="W14" s="54"/>
      <c r="X14" s="54"/>
      <c r="Y14" s="184"/>
      <c r="Z14" s="184"/>
      <c r="AA14" s="54"/>
      <c r="AB14" s="185"/>
      <c r="AC14" s="54"/>
      <c r="AD14" s="185"/>
      <c r="AE14" s="54"/>
      <c r="AF14" s="185"/>
      <c r="AG14" s="54"/>
      <c r="AH14" s="54"/>
      <c r="AI14" s="54"/>
      <c r="AJ14" s="54"/>
      <c r="AK14" s="54"/>
      <c r="AL14" s="54"/>
      <c r="AM14" s="54"/>
      <c r="AN14" s="54"/>
      <c r="AO14" s="54"/>
      <c r="AP14" s="54"/>
      <c r="AQ14" s="54"/>
      <c r="AR14" s="54"/>
      <c r="AS14" s="54"/>
      <c r="AT14" s="54"/>
      <c r="AU14" s="54"/>
    </row>
    <row r="15" spans="1:47" ht="15" customHeight="1" thickBot="1" x14ac:dyDescent="0.25">
      <c r="A15" s="186">
        <v>5</v>
      </c>
      <c r="B15" s="175" t="s">
        <v>56</v>
      </c>
      <c r="C15" s="448" t="s">
        <v>59</v>
      </c>
      <c r="D15" s="449"/>
      <c r="E15" s="449"/>
      <c r="F15" s="449"/>
      <c r="G15" s="449"/>
      <c r="H15" s="450"/>
      <c r="I15" s="187">
        <v>10</v>
      </c>
      <c r="J15" s="176" t="s">
        <v>29</v>
      </c>
      <c r="K15" s="457" t="s">
        <v>30</v>
      </c>
      <c r="L15" s="458"/>
      <c r="M15" s="459"/>
      <c r="N15" s="163"/>
      <c r="O15" s="216"/>
      <c r="P15" s="194"/>
      <c r="Q15" s="268" t="str">
        <f>IF(ISBLANK(P15),"%",)</f>
        <v>%</v>
      </c>
      <c r="R15" s="164"/>
      <c r="S15" s="54"/>
      <c r="T15" s="54"/>
      <c r="U15" s="54"/>
      <c r="V15" s="54"/>
      <c r="W15" s="54"/>
      <c r="X15" s="468"/>
      <c r="Y15" s="468"/>
      <c r="Z15" s="468"/>
      <c r="AA15" s="54"/>
      <c r="AB15" s="54"/>
      <c r="AC15" s="54"/>
      <c r="AD15" s="185"/>
      <c r="AE15" s="54"/>
      <c r="AF15" s="185"/>
      <c r="AG15" s="54"/>
      <c r="AH15" s="54"/>
      <c r="AI15" s="54"/>
      <c r="AJ15" s="54"/>
      <c r="AK15" s="54"/>
      <c r="AL15" s="54"/>
      <c r="AM15" s="54"/>
      <c r="AN15" s="54"/>
      <c r="AO15" s="54"/>
      <c r="AP15" s="54"/>
      <c r="AQ15" s="54"/>
      <c r="AR15" s="54"/>
      <c r="AS15" s="54"/>
      <c r="AT15" s="54"/>
      <c r="AU15" s="54"/>
    </row>
    <row r="16" spans="1:47" s="20" customFormat="1" ht="12.75" customHeight="1" x14ac:dyDescent="0.2">
      <c r="A16" s="18"/>
      <c r="B16" s="4"/>
      <c r="C16" s="4"/>
      <c r="D16" s="4"/>
      <c r="E16" s="4"/>
      <c r="F16" s="4"/>
      <c r="G16" s="4"/>
      <c r="H16" s="4"/>
      <c r="I16" s="4"/>
      <c r="J16" s="4"/>
      <c r="K16" s="4"/>
      <c r="L16" s="4"/>
      <c r="M16" s="4"/>
      <c r="N16" s="4"/>
      <c r="O16" s="4"/>
      <c r="P16" s="4"/>
      <c r="Q16" s="303"/>
      <c r="R16" s="19"/>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47" s="20" customFormat="1" ht="13.5" thickBot="1" x14ac:dyDescent="0.25">
      <c r="A17" s="18" t="s">
        <v>39</v>
      </c>
      <c r="B17" s="4"/>
      <c r="C17" s="4"/>
      <c r="D17" s="4"/>
      <c r="E17" s="4"/>
      <c r="F17" s="4"/>
      <c r="G17" s="4"/>
      <c r="H17" s="4"/>
      <c r="I17" s="4"/>
      <c r="J17" s="24"/>
      <c r="K17" s="24"/>
      <c r="L17" s="4"/>
      <c r="M17" s="4"/>
      <c r="N17" s="4"/>
      <c r="O17" s="4"/>
      <c r="P17" s="4"/>
      <c r="Q17" s="4"/>
      <c r="R17" s="304" t="str">
        <f>CONCATENATE("Template: T-WB-",S18," (rev ",TEXT(S17, "mm-dd-yyyy"),") CPFF")</f>
        <v>Template: T-WB-Generic Fee Proposal (rev 07-22-2024) CPFF</v>
      </c>
      <c r="S17" s="466">
        <v>45495</v>
      </c>
      <c r="T17" s="466"/>
      <c r="U17" s="383" t="s">
        <v>168</v>
      </c>
      <c r="V17" s="381"/>
      <c r="W17" s="381"/>
      <c r="X17" s="381"/>
      <c r="Y17" s="381"/>
      <c r="Z17" s="381"/>
      <c r="AA17" s="381"/>
      <c r="AB17" s="381"/>
      <c r="AC17" s="381"/>
      <c r="AD17" s="381"/>
      <c r="AE17" s="57"/>
      <c r="AF17" s="57"/>
      <c r="AG17" s="57"/>
      <c r="AH17" s="57"/>
      <c r="AI17" s="57"/>
      <c r="AJ17" s="57"/>
      <c r="AK17" s="57"/>
      <c r="AL17" s="57"/>
      <c r="AM17" s="57"/>
      <c r="AN17" s="57"/>
      <c r="AO17" s="57"/>
      <c r="AP17" s="57"/>
      <c r="AQ17" s="57"/>
      <c r="AR17" s="57"/>
      <c r="AS17" s="57"/>
      <c r="AT17" s="57"/>
      <c r="AU17" s="57"/>
    </row>
    <row r="18" spans="1:47" s="188" customFormat="1" ht="12.75" customHeight="1" x14ac:dyDescent="0.2">
      <c r="A18" s="61"/>
      <c r="B18" s="62"/>
      <c r="C18" s="62"/>
      <c r="D18" s="62"/>
      <c r="E18" s="60"/>
      <c r="F18" s="60"/>
      <c r="G18" s="474" t="s">
        <v>76</v>
      </c>
      <c r="H18" s="474"/>
      <c r="I18" s="474"/>
      <c r="J18" s="474"/>
      <c r="K18" s="60"/>
      <c r="L18" s="62"/>
      <c r="M18" s="477" t="s">
        <v>161</v>
      </c>
      <c r="N18" s="477"/>
      <c r="O18" s="62"/>
      <c r="P18" s="481" t="s">
        <v>32</v>
      </c>
      <c r="Q18" s="481"/>
      <c r="R18" s="482"/>
      <c r="S18" s="442" t="s">
        <v>169</v>
      </c>
      <c r="T18" s="443"/>
      <c r="U18" s="443"/>
      <c r="V18" s="443"/>
      <c r="W18" s="443"/>
      <c r="X18" s="383" t="s">
        <v>167</v>
      </c>
      <c r="Y18" s="381"/>
      <c r="Z18" s="381"/>
      <c r="AA18" s="381"/>
      <c r="AB18" s="382"/>
      <c r="AC18" s="382"/>
      <c r="AD18" s="382"/>
      <c r="AE18" s="58"/>
      <c r="AF18" s="58"/>
      <c r="AG18" s="58"/>
      <c r="AH18" s="58"/>
      <c r="AI18" s="58"/>
      <c r="AJ18" s="58"/>
      <c r="AK18" s="58"/>
      <c r="AL18" s="58"/>
      <c r="AM18" s="58"/>
      <c r="AN18" s="58"/>
      <c r="AO18" s="58"/>
      <c r="AP18" s="58"/>
      <c r="AQ18" s="58"/>
      <c r="AR18" s="58"/>
      <c r="AS18" s="58"/>
      <c r="AT18" s="58"/>
      <c r="AU18" s="58"/>
    </row>
    <row r="19" spans="1:47" s="188" customFormat="1" ht="13.5" thickBot="1" x14ac:dyDescent="0.25">
      <c r="A19" s="63"/>
      <c r="B19" s="476" t="s">
        <v>33</v>
      </c>
      <c r="C19" s="476"/>
      <c r="D19" s="476"/>
      <c r="E19" s="64"/>
      <c r="F19" s="64"/>
      <c r="G19" s="475"/>
      <c r="H19" s="475"/>
      <c r="I19" s="475"/>
      <c r="J19" s="475"/>
      <c r="K19" s="64"/>
      <c r="L19" s="65"/>
      <c r="M19" s="478"/>
      <c r="N19" s="478"/>
      <c r="O19" s="65"/>
      <c r="P19" s="483"/>
      <c r="Q19" s="483"/>
      <c r="R19" s="484"/>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row>
    <row r="20" spans="1:47" s="19" customFormat="1" ht="12.75" x14ac:dyDescent="0.2">
      <c r="A20" s="29" t="str">
        <f>C11</f>
        <v>Principal</v>
      </c>
      <c r="B20" s="22"/>
      <c r="C20" s="22"/>
      <c r="D20" s="22"/>
      <c r="E20" s="22"/>
      <c r="F20" s="22"/>
      <c r="G20" s="22"/>
      <c r="H20" s="22"/>
      <c r="I20" s="22"/>
      <c r="J20" s="22"/>
      <c r="K20" s="22"/>
      <c r="L20" s="22"/>
      <c r="M20" s="479"/>
      <c r="N20" s="479"/>
      <c r="O20" s="22"/>
      <c r="P20" s="480"/>
      <c r="Q20" s="480"/>
      <c r="R20" s="189"/>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row>
    <row r="21" spans="1:47" s="20" customFormat="1" ht="12.75" x14ac:dyDescent="0.2">
      <c r="A21" s="23"/>
      <c r="B21" s="310"/>
      <c r="C21" s="312"/>
      <c r="D21" s="312"/>
      <c r="E21" s="146"/>
      <c r="F21" s="146"/>
      <c r="G21" s="310"/>
      <c r="H21" s="312"/>
      <c r="I21" s="312"/>
      <c r="J21" s="312"/>
      <c r="K21" s="312"/>
      <c r="L21" s="4"/>
      <c r="M21" s="317"/>
      <c r="N21" s="316"/>
      <c r="O21" s="4"/>
      <c r="P21" s="326"/>
      <c r="Q21" s="325"/>
      <c r="R21" s="189"/>
      <c r="S21" s="57"/>
      <c r="T21" s="57" t="s">
        <v>86</v>
      </c>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row>
    <row r="22" spans="1:47" s="20" customFormat="1" ht="12.75" x14ac:dyDescent="0.2">
      <c r="A22" s="23"/>
      <c r="B22" s="311"/>
      <c r="C22" s="313"/>
      <c r="D22" s="313"/>
      <c r="E22" s="146"/>
      <c r="F22" s="146"/>
      <c r="G22" s="311"/>
      <c r="H22" s="313"/>
      <c r="I22" s="313"/>
      <c r="J22" s="313"/>
      <c r="K22" s="313"/>
      <c r="L22" s="19"/>
      <c r="M22" s="318"/>
      <c r="N22" s="315"/>
      <c r="O22" s="19"/>
      <c r="P22" s="327"/>
      <c r="Q22" s="324"/>
      <c r="R22" s="189"/>
      <c r="S22" s="57"/>
      <c r="T22" s="57"/>
      <c r="U22" s="57"/>
      <c r="V22" s="57"/>
      <c r="W22" s="469"/>
      <c r="X22" s="469"/>
      <c r="Y22" s="469"/>
      <c r="Z22" s="57"/>
      <c r="AA22" s="57"/>
      <c r="AB22" s="57"/>
      <c r="AC22" s="57"/>
      <c r="AD22" s="57"/>
      <c r="AE22" s="57"/>
      <c r="AF22" s="57"/>
      <c r="AG22" s="57"/>
      <c r="AH22" s="57"/>
      <c r="AI22" s="57"/>
      <c r="AJ22" s="57"/>
      <c r="AK22" s="57"/>
      <c r="AL22" s="57"/>
      <c r="AM22" s="57"/>
      <c r="AN22" s="57"/>
      <c r="AO22" s="57"/>
      <c r="AP22" s="57"/>
      <c r="AQ22" s="57"/>
      <c r="AR22" s="57"/>
      <c r="AS22" s="57"/>
      <c r="AT22" s="57"/>
    </row>
    <row r="23" spans="1:47" s="20" customFormat="1" ht="12.75" x14ac:dyDescent="0.2">
      <c r="A23" s="23"/>
      <c r="B23" s="311"/>
      <c r="C23" s="313"/>
      <c r="D23" s="313"/>
      <c r="E23" s="146"/>
      <c r="F23" s="146"/>
      <c r="G23" s="311"/>
      <c r="H23" s="313"/>
      <c r="I23" s="313"/>
      <c r="J23" s="313"/>
      <c r="K23" s="313"/>
      <c r="L23" s="19"/>
      <c r="M23" s="318"/>
      <c r="N23" s="315"/>
      <c r="O23" s="19"/>
      <c r="P23" s="327"/>
      <c r="Q23" s="324"/>
      <c r="R23" s="189"/>
      <c r="S23" s="57"/>
      <c r="T23" s="57"/>
      <c r="U23" s="57"/>
      <c r="V23" s="57"/>
      <c r="W23" s="361"/>
      <c r="X23" s="361"/>
      <c r="Y23" s="361"/>
      <c r="Z23" s="57"/>
      <c r="AA23" s="57"/>
      <c r="AB23" s="57"/>
      <c r="AC23" s="57"/>
      <c r="AD23" s="57"/>
      <c r="AE23" s="57"/>
      <c r="AF23" s="57"/>
      <c r="AG23" s="57"/>
      <c r="AH23" s="57"/>
      <c r="AI23" s="57"/>
      <c r="AJ23" s="57"/>
      <c r="AK23" s="57"/>
      <c r="AL23" s="57"/>
      <c r="AM23" s="57"/>
      <c r="AN23" s="57"/>
      <c r="AO23" s="57"/>
      <c r="AP23" s="57"/>
      <c r="AQ23" s="57"/>
      <c r="AR23" s="57"/>
      <c r="AS23" s="57"/>
      <c r="AT23" s="57"/>
    </row>
    <row r="24" spans="1:47" s="20" customFormat="1" ht="12.75" x14ac:dyDescent="0.2">
      <c r="A24" s="23"/>
      <c r="B24" s="311"/>
      <c r="C24" s="313"/>
      <c r="D24" s="313"/>
      <c r="E24" s="146"/>
      <c r="F24" s="146"/>
      <c r="G24" s="311"/>
      <c r="H24" s="313"/>
      <c r="I24" s="313"/>
      <c r="J24" s="313"/>
      <c r="K24" s="313"/>
      <c r="L24" s="19"/>
      <c r="M24" s="318"/>
      <c r="N24" s="315"/>
      <c r="O24" s="19"/>
      <c r="P24" s="327"/>
      <c r="Q24" s="324"/>
      <c r="R24" s="189"/>
      <c r="S24" s="57"/>
      <c r="T24" s="57"/>
      <c r="U24" s="57"/>
      <c r="V24" s="57"/>
      <c r="W24" s="469"/>
      <c r="X24" s="469"/>
      <c r="Y24" s="469"/>
      <c r="Z24" s="57"/>
      <c r="AA24" s="57"/>
      <c r="AB24" s="57"/>
      <c r="AC24" s="57"/>
      <c r="AD24" s="57"/>
      <c r="AE24" s="57"/>
      <c r="AF24" s="57"/>
      <c r="AG24" s="57"/>
      <c r="AH24" s="57"/>
      <c r="AI24" s="57"/>
      <c r="AJ24" s="57"/>
      <c r="AK24" s="57"/>
      <c r="AL24" s="57"/>
      <c r="AM24" s="57"/>
      <c r="AN24" s="57"/>
      <c r="AO24" s="57"/>
      <c r="AP24" s="57"/>
      <c r="AQ24" s="57"/>
      <c r="AR24" s="57"/>
      <c r="AS24" s="57"/>
      <c r="AT24" s="57"/>
    </row>
    <row r="25" spans="1:47" s="20" customFormat="1" ht="13.5" thickBot="1" x14ac:dyDescent="0.25">
      <c r="A25" s="190"/>
      <c r="B25" s="25"/>
      <c r="C25" s="25"/>
      <c r="D25" s="25"/>
      <c r="E25" s="25"/>
      <c r="F25" s="25"/>
      <c r="G25" s="25"/>
      <c r="H25" s="25"/>
      <c r="I25" s="25"/>
      <c r="J25" s="25"/>
      <c r="K25" s="25"/>
      <c r="L25" s="26" t="s">
        <v>12</v>
      </c>
      <c r="M25" s="319">
        <f>IF(SUM(P21:P24)*100=100,ROUND(M21*P21+M22*P22+M23*P23+M24*P24,2),IF(SUM(P21:P24)=0,0,"ERROR"))</f>
        <v>0</v>
      </c>
      <c r="N25" s="314"/>
      <c r="P25" s="328">
        <f>IF(SUM(P21:P24)*100=100,,IF(SUM(P21:P24)=0,0,"Sum must = 100%"))</f>
        <v>0</v>
      </c>
      <c r="Q25" s="322"/>
      <c r="R25" s="191"/>
      <c r="S25" s="57"/>
      <c r="T25" s="57"/>
      <c r="U25" s="57"/>
      <c r="V25" s="57"/>
      <c r="W25" s="87"/>
      <c r="X25" s="88"/>
      <c r="Y25" s="88"/>
      <c r="Z25" s="57"/>
      <c r="AA25" s="57"/>
      <c r="AB25" s="57"/>
      <c r="AC25" s="57"/>
      <c r="AD25" s="57"/>
      <c r="AE25" s="57"/>
      <c r="AF25" s="57"/>
      <c r="AG25" s="57"/>
      <c r="AH25" s="57"/>
      <c r="AI25" s="57"/>
      <c r="AJ25" s="57"/>
      <c r="AK25" s="57"/>
      <c r="AL25" s="57"/>
      <c r="AM25" s="57"/>
      <c r="AN25" s="57"/>
      <c r="AO25" s="57"/>
      <c r="AP25" s="57"/>
      <c r="AQ25" s="57"/>
      <c r="AR25" s="57"/>
      <c r="AS25" s="57"/>
      <c r="AT25" s="57"/>
    </row>
    <row r="26" spans="1:47" s="19" customFormat="1" ht="12.75" x14ac:dyDescent="0.2">
      <c r="A26" s="29" t="str">
        <f>C12</f>
        <v>Program Manager</v>
      </c>
      <c r="B26" s="22"/>
      <c r="C26" s="22"/>
      <c r="D26" s="22"/>
      <c r="E26" s="22"/>
      <c r="F26" s="22"/>
      <c r="G26" s="22"/>
      <c r="H26" s="22"/>
      <c r="I26" s="22"/>
      <c r="J26" s="22"/>
      <c r="K26" s="22"/>
      <c r="L26" s="22"/>
      <c r="M26" s="320"/>
      <c r="N26" s="22"/>
      <c r="O26" s="22"/>
      <c r="P26" s="320"/>
      <c r="Q26" s="22"/>
      <c r="R26" s="189"/>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row>
    <row r="27" spans="1:47" s="20" customFormat="1" ht="12.75" x14ac:dyDescent="0.2">
      <c r="A27" s="147"/>
      <c r="B27" s="310"/>
      <c r="C27" s="312"/>
      <c r="D27" s="312"/>
      <c r="E27" s="146"/>
      <c r="F27" s="146"/>
      <c r="G27" s="310"/>
      <c r="H27" s="312"/>
      <c r="I27" s="312"/>
      <c r="J27" s="312"/>
      <c r="K27" s="312"/>
      <c r="L27" s="4"/>
      <c r="M27" s="317"/>
      <c r="N27" s="316"/>
      <c r="O27" s="4"/>
      <c r="P27" s="326"/>
      <c r="Q27" s="325"/>
      <c r="R27" s="189"/>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row>
    <row r="28" spans="1:47" s="20" customFormat="1" ht="12.75" x14ac:dyDescent="0.2">
      <c r="A28" s="147"/>
      <c r="B28" s="311"/>
      <c r="C28" s="313"/>
      <c r="D28" s="313"/>
      <c r="E28" s="146"/>
      <c r="F28" s="146"/>
      <c r="G28" s="311"/>
      <c r="H28" s="313"/>
      <c r="I28" s="313"/>
      <c r="J28" s="313"/>
      <c r="K28" s="313"/>
      <c r="L28" s="19"/>
      <c r="M28" s="318"/>
      <c r="N28" s="315"/>
      <c r="O28" s="19"/>
      <c r="P28" s="327"/>
      <c r="Q28" s="324"/>
      <c r="R28" s="189"/>
      <c r="S28" s="57"/>
      <c r="T28" s="57"/>
      <c r="U28" s="57"/>
      <c r="V28" s="57"/>
      <c r="W28" s="469"/>
      <c r="X28" s="469"/>
      <c r="Y28" s="469"/>
      <c r="Z28" s="57"/>
      <c r="AA28" s="57"/>
      <c r="AB28" s="57"/>
      <c r="AC28" s="57"/>
      <c r="AD28" s="57"/>
      <c r="AE28" s="57"/>
      <c r="AF28" s="57"/>
      <c r="AG28" s="57"/>
      <c r="AH28" s="57"/>
      <c r="AI28" s="57"/>
      <c r="AJ28" s="57"/>
      <c r="AK28" s="57"/>
      <c r="AL28" s="57"/>
      <c r="AM28" s="57"/>
      <c r="AN28" s="57"/>
      <c r="AO28" s="57"/>
      <c r="AP28" s="57"/>
      <c r="AQ28" s="57"/>
      <c r="AR28" s="57"/>
      <c r="AS28" s="57"/>
      <c r="AT28" s="57"/>
    </row>
    <row r="29" spans="1:47" s="20" customFormat="1" ht="12.75" x14ac:dyDescent="0.2">
      <c r="A29" s="147"/>
      <c r="B29" s="311"/>
      <c r="C29" s="313"/>
      <c r="D29" s="313"/>
      <c r="E29" s="146"/>
      <c r="F29" s="146"/>
      <c r="G29" s="311"/>
      <c r="H29" s="313"/>
      <c r="I29" s="313"/>
      <c r="J29" s="313"/>
      <c r="K29" s="313"/>
      <c r="L29" s="19"/>
      <c r="M29" s="318"/>
      <c r="N29" s="315"/>
      <c r="O29" s="19"/>
      <c r="P29" s="327"/>
      <c r="Q29" s="324"/>
      <c r="R29" s="189"/>
      <c r="S29" s="57"/>
      <c r="T29" s="57"/>
      <c r="U29" s="57"/>
      <c r="V29" s="57"/>
      <c r="W29" s="361"/>
      <c r="X29" s="361"/>
      <c r="Y29" s="361"/>
      <c r="Z29" s="57"/>
      <c r="AA29" s="57"/>
      <c r="AB29" s="57"/>
      <c r="AC29" s="57"/>
      <c r="AD29" s="57"/>
      <c r="AE29" s="57"/>
      <c r="AF29" s="57"/>
      <c r="AG29" s="57"/>
      <c r="AH29" s="57"/>
      <c r="AI29" s="57"/>
      <c r="AJ29" s="57"/>
      <c r="AK29" s="57"/>
      <c r="AL29" s="57"/>
      <c r="AM29" s="57"/>
      <c r="AN29" s="57"/>
      <c r="AO29" s="57"/>
      <c r="AP29" s="57"/>
      <c r="AQ29" s="57"/>
      <c r="AR29" s="57"/>
      <c r="AS29" s="57"/>
      <c r="AT29" s="57"/>
    </row>
    <row r="30" spans="1:47" s="20" customFormat="1" ht="12.75" x14ac:dyDescent="0.2">
      <c r="A30" s="147"/>
      <c r="B30" s="311"/>
      <c r="C30" s="313"/>
      <c r="D30" s="313"/>
      <c r="E30" s="146"/>
      <c r="F30" s="146"/>
      <c r="G30" s="311"/>
      <c r="H30" s="313"/>
      <c r="I30" s="313"/>
      <c r="J30" s="313"/>
      <c r="K30" s="313"/>
      <c r="L30" s="19"/>
      <c r="M30" s="318"/>
      <c r="N30" s="315"/>
      <c r="O30" s="19"/>
      <c r="P30" s="327"/>
      <c r="Q30" s="324"/>
      <c r="R30" s="189"/>
      <c r="S30" s="57"/>
      <c r="T30" s="57"/>
      <c r="U30" s="57"/>
      <c r="V30" s="57"/>
      <c r="W30" s="361"/>
      <c r="X30" s="361"/>
      <c r="Y30" s="361"/>
      <c r="Z30" s="57"/>
      <c r="AA30" s="57"/>
      <c r="AB30" s="57"/>
      <c r="AC30" s="57"/>
      <c r="AD30" s="57"/>
      <c r="AE30" s="57"/>
      <c r="AF30" s="57"/>
      <c r="AG30" s="57"/>
      <c r="AH30" s="57"/>
      <c r="AI30" s="57"/>
      <c r="AJ30" s="57"/>
      <c r="AK30" s="57"/>
      <c r="AL30" s="57"/>
      <c r="AM30" s="57"/>
      <c r="AN30" s="57"/>
      <c r="AO30" s="57"/>
      <c r="AP30" s="57"/>
      <c r="AQ30" s="57"/>
      <c r="AR30" s="57"/>
      <c r="AS30" s="57"/>
      <c r="AT30" s="57"/>
    </row>
    <row r="31" spans="1:47" s="20" customFormat="1" ht="12.75" x14ac:dyDescent="0.2">
      <c r="A31" s="147"/>
      <c r="B31" s="311"/>
      <c r="C31" s="313"/>
      <c r="D31" s="313"/>
      <c r="E31" s="146"/>
      <c r="F31" s="146"/>
      <c r="G31" s="311"/>
      <c r="H31" s="313"/>
      <c r="I31" s="313"/>
      <c r="J31" s="313"/>
      <c r="K31" s="313"/>
      <c r="L31" s="19"/>
      <c r="M31" s="318"/>
      <c r="N31" s="315"/>
      <c r="O31" s="19"/>
      <c r="P31" s="327"/>
      <c r="Q31" s="324"/>
      <c r="R31" s="189"/>
      <c r="S31" s="57"/>
      <c r="T31" s="57"/>
      <c r="U31" s="57"/>
      <c r="V31" s="57"/>
      <c r="W31" s="469"/>
      <c r="X31" s="469"/>
      <c r="Y31" s="469"/>
      <c r="Z31" s="57"/>
      <c r="AA31" s="57"/>
      <c r="AB31" s="57"/>
      <c r="AC31" s="57"/>
      <c r="AD31" s="57"/>
      <c r="AE31" s="57"/>
      <c r="AF31" s="57"/>
      <c r="AG31" s="57"/>
      <c r="AH31" s="57"/>
      <c r="AI31" s="57"/>
      <c r="AJ31" s="57"/>
      <c r="AK31" s="57"/>
      <c r="AL31" s="57"/>
      <c r="AM31" s="57"/>
      <c r="AN31" s="57"/>
      <c r="AO31" s="57"/>
      <c r="AP31" s="57"/>
      <c r="AQ31" s="57"/>
      <c r="AR31" s="57"/>
      <c r="AS31" s="57"/>
      <c r="AT31" s="57"/>
    </row>
    <row r="32" spans="1:47" s="20" customFormat="1" ht="12.75" x14ac:dyDescent="0.2">
      <c r="A32" s="147"/>
      <c r="B32" s="311"/>
      <c r="C32" s="313"/>
      <c r="D32" s="313"/>
      <c r="E32" s="146"/>
      <c r="F32" s="146"/>
      <c r="G32" s="311"/>
      <c r="H32" s="313"/>
      <c r="I32" s="313"/>
      <c r="J32" s="313"/>
      <c r="K32" s="313"/>
      <c r="L32" s="19"/>
      <c r="M32" s="318"/>
      <c r="N32" s="315"/>
      <c r="O32" s="19"/>
      <c r="P32" s="327"/>
      <c r="Q32" s="324"/>
      <c r="R32" s="189"/>
      <c r="S32" s="57"/>
      <c r="T32" s="57"/>
      <c r="U32" s="57"/>
      <c r="V32" s="57"/>
      <c r="W32" s="469"/>
      <c r="X32" s="469"/>
      <c r="Y32" s="469"/>
      <c r="Z32" s="57"/>
      <c r="AA32" s="57"/>
      <c r="AB32" s="57"/>
      <c r="AC32" s="57"/>
      <c r="AD32" s="57"/>
      <c r="AE32" s="57"/>
      <c r="AF32" s="57"/>
      <c r="AG32" s="57"/>
      <c r="AH32" s="57"/>
      <c r="AI32" s="57"/>
      <c r="AJ32" s="57"/>
      <c r="AK32" s="57"/>
      <c r="AL32" s="57"/>
      <c r="AM32" s="57"/>
      <c r="AN32" s="57"/>
      <c r="AO32" s="57"/>
      <c r="AP32" s="57"/>
      <c r="AQ32" s="57"/>
      <c r="AR32" s="57"/>
      <c r="AS32" s="57"/>
      <c r="AT32" s="57"/>
    </row>
    <row r="33" spans="1:46" s="20" customFormat="1" ht="13.5" thickBot="1" x14ac:dyDescent="0.25">
      <c r="A33" s="192"/>
      <c r="B33" s="148"/>
      <c r="C33" s="148"/>
      <c r="D33" s="148"/>
      <c r="E33" s="148"/>
      <c r="F33" s="148"/>
      <c r="G33" s="148"/>
      <c r="H33" s="148"/>
      <c r="I33" s="148"/>
      <c r="J33" s="148"/>
      <c r="K33" s="148"/>
      <c r="L33" s="149" t="s">
        <v>12</v>
      </c>
      <c r="M33" s="319">
        <f>IF(SUM(P27:P32)*100=100,ROUND(M27*P27+M28*P28+M29*P29+M30*P30+M31*P31+M32*P32,2),IF(SUM(P27:P32)=0,0,"ERROR"))</f>
        <v>0</v>
      </c>
      <c r="N33" s="314"/>
      <c r="P33" s="328">
        <f>IF(SUM(P27:P32)*100=100,,IF(SUM(P27:P32)=0,0,"Sum must = 100%"))</f>
        <v>0</v>
      </c>
      <c r="Q33" s="323"/>
      <c r="R33" s="191"/>
      <c r="S33" s="57"/>
      <c r="T33" s="57"/>
      <c r="U33" s="57"/>
      <c r="V33" s="57"/>
      <c r="W33" s="87"/>
      <c r="X33" s="88"/>
      <c r="Y33" s="88"/>
      <c r="Z33" s="57"/>
      <c r="AA33" s="57"/>
      <c r="AB33" s="57"/>
      <c r="AC33" s="57"/>
      <c r="AD33" s="57"/>
      <c r="AE33" s="57"/>
      <c r="AF33" s="57"/>
      <c r="AG33" s="57"/>
      <c r="AH33" s="57"/>
      <c r="AI33" s="57"/>
      <c r="AJ33" s="57"/>
      <c r="AK33" s="57"/>
      <c r="AL33" s="57"/>
      <c r="AM33" s="57"/>
      <c r="AN33" s="57"/>
      <c r="AO33" s="57"/>
      <c r="AP33" s="57"/>
      <c r="AQ33" s="57"/>
      <c r="AR33" s="57"/>
      <c r="AS33" s="57"/>
      <c r="AT33" s="57"/>
    </row>
    <row r="34" spans="1:46" s="19" customFormat="1" ht="12.75" x14ac:dyDescent="0.2">
      <c r="A34" s="29" t="str">
        <f>C13</f>
        <v>Sr. Engineer</v>
      </c>
      <c r="B34" s="22"/>
      <c r="C34" s="22"/>
      <c r="D34" s="22"/>
      <c r="E34" s="22"/>
      <c r="F34" s="22"/>
      <c r="G34" s="22"/>
      <c r="H34" s="22"/>
      <c r="I34" s="22"/>
      <c r="J34" s="22"/>
      <c r="K34" s="22"/>
      <c r="L34" s="22"/>
      <c r="M34" s="320"/>
      <c r="N34" s="22"/>
      <c r="O34" s="22"/>
      <c r="P34" s="320"/>
      <c r="Q34" s="22"/>
      <c r="R34" s="189"/>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row>
    <row r="35" spans="1:46" s="20" customFormat="1" ht="12.75" x14ac:dyDescent="0.2">
      <c r="A35" s="147"/>
      <c r="B35" s="310"/>
      <c r="C35" s="312"/>
      <c r="D35" s="312"/>
      <c r="E35" s="146"/>
      <c r="F35" s="146"/>
      <c r="G35" s="310"/>
      <c r="H35" s="312"/>
      <c r="I35" s="312"/>
      <c r="J35" s="312"/>
      <c r="K35" s="312"/>
      <c r="L35" s="4"/>
      <c r="M35" s="317"/>
      <c r="N35" s="316"/>
      <c r="O35" s="4"/>
      <c r="P35" s="326"/>
      <c r="Q35" s="325"/>
      <c r="R35" s="189"/>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row>
    <row r="36" spans="1:46" s="20" customFormat="1" ht="12.75" x14ac:dyDescent="0.2">
      <c r="A36" s="147"/>
      <c r="B36" s="311"/>
      <c r="C36" s="313"/>
      <c r="D36" s="313"/>
      <c r="E36" s="146"/>
      <c r="F36" s="146"/>
      <c r="G36" s="311"/>
      <c r="H36" s="313"/>
      <c r="I36" s="313"/>
      <c r="J36" s="313"/>
      <c r="K36" s="313"/>
      <c r="L36" s="19"/>
      <c r="M36" s="318"/>
      <c r="N36" s="315"/>
      <c r="O36" s="19"/>
      <c r="P36" s="327"/>
      <c r="Q36" s="324"/>
      <c r="R36" s="189"/>
      <c r="S36" s="57"/>
      <c r="T36" s="57"/>
      <c r="U36" s="57"/>
      <c r="V36" s="57"/>
      <c r="W36" s="469"/>
      <c r="X36" s="469"/>
      <c r="Y36" s="469"/>
      <c r="Z36" s="57"/>
      <c r="AA36" s="57"/>
      <c r="AB36" s="57"/>
      <c r="AC36" s="57"/>
      <c r="AD36" s="57"/>
      <c r="AE36" s="57"/>
      <c r="AF36" s="57"/>
      <c r="AG36" s="57"/>
      <c r="AH36" s="57"/>
      <c r="AI36" s="57"/>
      <c r="AJ36" s="57"/>
      <c r="AK36" s="57"/>
      <c r="AL36" s="57"/>
      <c r="AM36" s="57"/>
      <c r="AN36" s="57"/>
      <c r="AO36" s="57"/>
      <c r="AP36" s="57"/>
      <c r="AQ36" s="57"/>
      <c r="AR36" s="57"/>
      <c r="AS36" s="57"/>
      <c r="AT36" s="57"/>
    </row>
    <row r="37" spans="1:46" s="20" customFormat="1" ht="12.75" x14ac:dyDescent="0.2">
      <c r="A37" s="147"/>
      <c r="B37" s="311"/>
      <c r="C37" s="313"/>
      <c r="D37" s="313"/>
      <c r="E37" s="146"/>
      <c r="F37" s="146"/>
      <c r="G37" s="311"/>
      <c r="H37" s="313"/>
      <c r="I37" s="313"/>
      <c r="J37" s="313"/>
      <c r="K37" s="313"/>
      <c r="L37" s="19"/>
      <c r="M37" s="318"/>
      <c r="N37" s="315"/>
      <c r="O37" s="19"/>
      <c r="P37" s="327"/>
      <c r="Q37" s="324"/>
      <c r="R37" s="189"/>
      <c r="S37" s="57"/>
      <c r="T37" s="57"/>
      <c r="U37" s="57"/>
      <c r="V37" s="57"/>
      <c r="W37" s="376"/>
      <c r="X37" s="376"/>
      <c r="Y37" s="376"/>
      <c r="Z37" s="57"/>
      <c r="AA37" s="57"/>
      <c r="AB37" s="57"/>
      <c r="AC37" s="57"/>
      <c r="AD37" s="57"/>
      <c r="AE37" s="57"/>
      <c r="AF37" s="57"/>
      <c r="AG37" s="57"/>
      <c r="AH37" s="57"/>
      <c r="AI37" s="57"/>
      <c r="AJ37" s="57"/>
      <c r="AK37" s="57"/>
      <c r="AL37" s="57"/>
      <c r="AM37" s="57"/>
      <c r="AN37" s="57"/>
      <c r="AO37" s="57"/>
      <c r="AP37" s="57"/>
      <c r="AQ37" s="57"/>
      <c r="AR37" s="57"/>
      <c r="AS37" s="57"/>
      <c r="AT37" s="57"/>
    </row>
    <row r="38" spans="1:46" s="20" customFormat="1" ht="12.75" x14ac:dyDescent="0.2">
      <c r="A38" s="147"/>
      <c r="B38" s="311"/>
      <c r="C38" s="313"/>
      <c r="D38" s="313"/>
      <c r="E38" s="146"/>
      <c r="F38" s="146"/>
      <c r="G38" s="311"/>
      <c r="H38" s="313"/>
      <c r="I38" s="313"/>
      <c r="J38" s="313"/>
      <c r="K38" s="313"/>
      <c r="L38" s="19"/>
      <c r="M38" s="318"/>
      <c r="N38" s="315"/>
      <c r="O38" s="19"/>
      <c r="P38" s="327"/>
      <c r="Q38" s="324"/>
      <c r="R38" s="189"/>
      <c r="S38" s="57"/>
      <c r="T38" s="57"/>
      <c r="U38" s="57"/>
      <c r="V38" s="57"/>
      <c r="W38" s="376"/>
      <c r="X38" s="376"/>
      <c r="Y38" s="376"/>
      <c r="Z38" s="57"/>
      <c r="AA38" s="57"/>
      <c r="AB38" s="57"/>
      <c r="AC38" s="57"/>
      <c r="AD38" s="57"/>
      <c r="AE38" s="57"/>
      <c r="AF38" s="57"/>
      <c r="AG38" s="57"/>
      <c r="AH38" s="57"/>
      <c r="AI38" s="57"/>
      <c r="AJ38" s="57"/>
      <c r="AK38" s="57"/>
      <c r="AL38" s="57"/>
      <c r="AM38" s="57"/>
      <c r="AN38" s="57"/>
      <c r="AO38" s="57"/>
      <c r="AP38" s="57"/>
      <c r="AQ38" s="57"/>
      <c r="AR38" s="57"/>
      <c r="AS38" s="57"/>
      <c r="AT38" s="57"/>
    </row>
    <row r="39" spans="1:46" s="20" customFormat="1" ht="12.75" x14ac:dyDescent="0.2">
      <c r="A39" s="147"/>
      <c r="B39" s="311"/>
      <c r="C39" s="313"/>
      <c r="D39" s="313"/>
      <c r="E39" s="146"/>
      <c r="F39" s="146"/>
      <c r="G39" s="311"/>
      <c r="H39" s="313"/>
      <c r="I39" s="313"/>
      <c r="J39" s="313"/>
      <c r="K39" s="313"/>
      <c r="L39" s="19"/>
      <c r="M39" s="318"/>
      <c r="N39" s="315"/>
      <c r="O39" s="19"/>
      <c r="P39" s="327"/>
      <c r="Q39" s="324"/>
      <c r="R39" s="189"/>
      <c r="S39" s="57"/>
      <c r="T39" s="57"/>
      <c r="U39" s="57"/>
      <c r="V39" s="57"/>
      <c r="W39" s="469"/>
      <c r="X39" s="469"/>
      <c r="Y39" s="469"/>
      <c r="Z39" s="57"/>
      <c r="AA39" s="57"/>
      <c r="AB39" s="57"/>
      <c r="AC39" s="57"/>
      <c r="AD39" s="57"/>
      <c r="AE39" s="57"/>
      <c r="AF39" s="57"/>
      <c r="AG39" s="57"/>
      <c r="AH39" s="57"/>
      <c r="AI39" s="57"/>
      <c r="AJ39" s="57"/>
      <c r="AK39" s="57"/>
      <c r="AL39" s="57"/>
      <c r="AM39" s="57"/>
      <c r="AN39" s="57"/>
      <c r="AO39" s="57"/>
      <c r="AP39" s="57"/>
      <c r="AQ39" s="57"/>
      <c r="AR39" s="57"/>
      <c r="AS39" s="57"/>
      <c r="AT39" s="57"/>
    </row>
    <row r="40" spans="1:46" s="20" customFormat="1" ht="12.75" customHeight="1" x14ac:dyDescent="0.2">
      <c r="A40" s="147"/>
      <c r="B40" s="311"/>
      <c r="C40" s="313"/>
      <c r="D40" s="313"/>
      <c r="E40" s="146"/>
      <c r="F40" s="146"/>
      <c r="G40" s="311"/>
      <c r="H40" s="313"/>
      <c r="I40" s="313"/>
      <c r="J40" s="313"/>
      <c r="K40" s="313"/>
      <c r="L40" s="19"/>
      <c r="M40" s="318"/>
      <c r="N40" s="315"/>
      <c r="O40" s="19"/>
      <c r="P40" s="327"/>
      <c r="Q40" s="324"/>
      <c r="R40" s="189"/>
      <c r="S40" s="57"/>
      <c r="T40" s="57"/>
      <c r="U40" s="57"/>
      <c r="V40" s="57"/>
      <c r="W40" s="469"/>
      <c r="X40" s="469"/>
      <c r="Y40" s="469"/>
      <c r="Z40" s="57"/>
      <c r="AA40" s="57"/>
      <c r="AB40" s="57"/>
      <c r="AC40" s="57"/>
      <c r="AD40" s="57"/>
      <c r="AE40" s="57"/>
      <c r="AF40" s="57"/>
      <c r="AG40" s="57"/>
      <c r="AH40" s="57"/>
      <c r="AI40" s="57"/>
      <c r="AJ40" s="57"/>
      <c r="AK40" s="57"/>
      <c r="AL40" s="57"/>
      <c r="AM40" s="57"/>
      <c r="AN40" s="57"/>
      <c r="AO40" s="57"/>
      <c r="AP40" s="57"/>
      <c r="AQ40" s="57"/>
      <c r="AR40" s="57"/>
      <c r="AS40" s="57"/>
      <c r="AT40" s="57"/>
    </row>
    <row r="41" spans="1:46" s="20" customFormat="1" ht="12.75" x14ac:dyDescent="0.2">
      <c r="A41" s="147"/>
      <c r="B41" s="311"/>
      <c r="C41" s="313"/>
      <c r="D41" s="313"/>
      <c r="E41" s="146"/>
      <c r="F41" s="146"/>
      <c r="G41" s="311"/>
      <c r="H41" s="313"/>
      <c r="I41" s="313"/>
      <c r="J41" s="313"/>
      <c r="K41" s="313"/>
      <c r="L41" s="19"/>
      <c r="M41" s="318"/>
      <c r="N41" s="315"/>
      <c r="O41" s="19"/>
      <c r="P41" s="327"/>
      <c r="Q41" s="324"/>
      <c r="R41" s="189"/>
      <c r="S41" s="57"/>
      <c r="T41" s="57"/>
      <c r="U41" s="57"/>
      <c r="V41" s="57"/>
      <c r="W41" s="361"/>
      <c r="X41" s="361"/>
      <c r="Y41" s="361"/>
      <c r="Z41" s="57"/>
      <c r="AA41" s="57"/>
      <c r="AB41" s="57"/>
      <c r="AC41" s="57"/>
      <c r="AD41" s="57"/>
      <c r="AE41" s="57"/>
      <c r="AF41" s="57"/>
      <c r="AG41" s="57"/>
      <c r="AH41" s="57"/>
      <c r="AI41" s="57"/>
      <c r="AJ41" s="57"/>
      <c r="AK41" s="57"/>
      <c r="AL41" s="57"/>
      <c r="AM41" s="57"/>
      <c r="AN41" s="57"/>
      <c r="AO41" s="57"/>
      <c r="AP41" s="57"/>
      <c r="AQ41" s="57"/>
      <c r="AR41" s="57"/>
      <c r="AS41" s="57"/>
      <c r="AT41" s="57"/>
    </row>
    <row r="42" spans="1:46" s="20" customFormat="1" ht="12.75" x14ac:dyDescent="0.2">
      <c r="A42" s="147"/>
      <c r="B42" s="311"/>
      <c r="C42" s="313"/>
      <c r="D42" s="313"/>
      <c r="E42" s="146"/>
      <c r="F42" s="146"/>
      <c r="G42" s="311"/>
      <c r="H42" s="313"/>
      <c r="I42" s="313"/>
      <c r="J42" s="313"/>
      <c r="K42" s="313"/>
      <c r="L42" s="19"/>
      <c r="M42" s="318"/>
      <c r="N42" s="315"/>
      <c r="O42" s="19"/>
      <c r="P42" s="327"/>
      <c r="Q42" s="324"/>
      <c r="R42" s="189"/>
      <c r="S42" s="57"/>
      <c r="T42" s="57"/>
      <c r="U42" s="57"/>
      <c r="V42" s="57"/>
      <c r="W42" s="361"/>
      <c r="X42" s="361"/>
      <c r="Y42" s="361"/>
      <c r="Z42" s="57"/>
      <c r="AA42" s="57"/>
      <c r="AB42" s="57"/>
      <c r="AC42" s="57"/>
      <c r="AD42" s="57"/>
      <c r="AE42" s="57"/>
      <c r="AF42" s="57"/>
      <c r="AG42" s="57"/>
      <c r="AH42" s="57"/>
      <c r="AI42" s="57"/>
      <c r="AJ42" s="57"/>
      <c r="AK42" s="57"/>
      <c r="AL42" s="57"/>
      <c r="AM42" s="57"/>
      <c r="AN42" s="57"/>
      <c r="AO42" s="57"/>
      <c r="AP42" s="57"/>
      <c r="AQ42" s="57"/>
      <c r="AR42" s="57"/>
      <c r="AS42" s="57"/>
      <c r="AT42" s="57"/>
    </row>
    <row r="43" spans="1:46" s="20" customFormat="1" ht="12.75" x14ac:dyDescent="0.2">
      <c r="A43" s="147"/>
      <c r="B43" s="311"/>
      <c r="C43" s="313"/>
      <c r="D43" s="313"/>
      <c r="E43" s="146"/>
      <c r="F43" s="146"/>
      <c r="G43" s="311"/>
      <c r="H43" s="313"/>
      <c r="I43" s="313"/>
      <c r="J43" s="313"/>
      <c r="K43" s="313"/>
      <c r="L43" s="19"/>
      <c r="M43" s="318"/>
      <c r="N43" s="315"/>
      <c r="O43" s="19"/>
      <c r="P43" s="327"/>
      <c r="Q43" s="324"/>
      <c r="R43" s="189"/>
      <c r="S43" s="57"/>
      <c r="T43" s="57"/>
      <c r="U43" s="57"/>
      <c r="V43" s="57"/>
      <c r="W43" s="469"/>
      <c r="X43" s="469"/>
      <c r="Y43" s="469"/>
      <c r="Z43" s="57"/>
      <c r="AA43" s="57"/>
      <c r="AB43" s="57"/>
      <c r="AC43" s="57"/>
      <c r="AD43" s="57"/>
      <c r="AE43" s="57"/>
      <c r="AF43" s="57"/>
      <c r="AG43" s="57"/>
      <c r="AH43" s="57"/>
      <c r="AI43" s="57"/>
      <c r="AJ43" s="57"/>
      <c r="AK43" s="57"/>
      <c r="AL43" s="57"/>
      <c r="AM43" s="57"/>
      <c r="AN43" s="57"/>
      <c r="AO43" s="57"/>
      <c r="AP43" s="57"/>
      <c r="AQ43" s="57"/>
      <c r="AR43" s="57"/>
      <c r="AS43" s="57"/>
      <c r="AT43" s="57"/>
    </row>
    <row r="44" spans="1:46" s="20" customFormat="1" ht="12.75" customHeight="1" x14ac:dyDescent="0.2">
      <c r="A44" s="147"/>
      <c r="B44" s="311"/>
      <c r="C44" s="313"/>
      <c r="D44" s="313"/>
      <c r="E44" s="146"/>
      <c r="F44" s="146"/>
      <c r="G44" s="311"/>
      <c r="H44" s="313"/>
      <c r="I44" s="313"/>
      <c r="J44" s="313"/>
      <c r="K44" s="313"/>
      <c r="L44" s="19"/>
      <c r="M44" s="318"/>
      <c r="N44" s="315"/>
      <c r="O44" s="19"/>
      <c r="P44" s="327"/>
      <c r="Q44" s="324"/>
      <c r="R44" s="189"/>
      <c r="S44" s="57"/>
      <c r="T44" s="57"/>
      <c r="U44" s="57"/>
      <c r="V44" s="57"/>
      <c r="W44" s="469"/>
      <c r="X44" s="469"/>
      <c r="Y44" s="469"/>
      <c r="Z44" s="57"/>
      <c r="AA44" s="57"/>
      <c r="AB44" s="57"/>
      <c r="AC44" s="57"/>
      <c r="AD44" s="57"/>
      <c r="AE44" s="57"/>
      <c r="AF44" s="57"/>
      <c r="AG44" s="57"/>
      <c r="AH44" s="57"/>
      <c r="AI44" s="57"/>
      <c r="AJ44" s="57"/>
      <c r="AK44" s="57"/>
      <c r="AL44" s="57"/>
      <c r="AM44" s="57"/>
      <c r="AN44" s="57"/>
      <c r="AO44" s="57"/>
      <c r="AP44" s="57"/>
      <c r="AQ44" s="57"/>
      <c r="AR44" s="57"/>
      <c r="AS44" s="57"/>
      <c r="AT44" s="57"/>
    </row>
    <row r="45" spans="1:46" s="20" customFormat="1" ht="12.75" x14ac:dyDescent="0.2">
      <c r="A45" s="147"/>
      <c r="B45" s="311"/>
      <c r="C45" s="313"/>
      <c r="D45" s="313"/>
      <c r="E45" s="146"/>
      <c r="F45" s="146"/>
      <c r="G45" s="311"/>
      <c r="H45" s="313"/>
      <c r="I45" s="313"/>
      <c r="J45" s="313"/>
      <c r="K45" s="313"/>
      <c r="L45" s="19"/>
      <c r="M45" s="318"/>
      <c r="N45" s="315"/>
      <c r="O45" s="19"/>
      <c r="P45" s="327"/>
      <c r="Q45" s="324"/>
      <c r="R45" s="189"/>
      <c r="S45" s="57"/>
      <c r="T45" s="57"/>
      <c r="U45" s="57"/>
      <c r="V45" s="57"/>
      <c r="W45" s="469"/>
      <c r="X45" s="469"/>
      <c r="Y45" s="469"/>
      <c r="Z45" s="57"/>
      <c r="AA45" s="57"/>
      <c r="AB45" s="57"/>
      <c r="AC45" s="57"/>
      <c r="AD45" s="57"/>
      <c r="AE45" s="57"/>
      <c r="AF45" s="57"/>
      <c r="AG45" s="57"/>
      <c r="AH45" s="57"/>
      <c r="AI45" s="57"/>
      <c r="AJ45" s="57"/>
      <c r="AK45" s="57"/>
      <c r="AL45" s="57"/>
      <c r="AM45" s="57"/>
      <c r="AN45" s="57"/>
      <c r="AO45" s="57"/>
      <c r="AP45" s="57"/>
      <c r="AQ45" s="57"/>
      <c r="AR45" s="57"/>
      <c r="AS45" s="57"/>
      <c r="AT45" s="57"/>
    </row>
    <row r="46" spans="1:46" s="20" customFormat="1" ht="12.75" x14ac:dyDescent="0.2">
      <c r="A46" s="147"/>
      <c r="B46" s="311"/>
      <c r="C46" s="313"/>
      <c r="D46" s="313"/>
      <c r="E46" s="146"/>
      <c r="F46" s="146"/>
      <c r="G46" s="311"/>
      <c r="H46" s="313"/>
      <c r="I46" s="313"/>
      <c r="J46" s="313"/>
      <c r="K46" s="313"/>
      <c r="L46" s="19"/>
      <c r="M46" s="318"/>
      <c r="N46" s="315"/>
      <c r="O46" s="19"/>
      <c r="P46" s="327"/>
      <c r="Q46" s="324"/>
      <c r="R46" s="189"/>
      <c r="S46" s="57"/>
      <c r="T46" s="57"/>
      <c r="U46" s="57"/>
      <c r="V46" s="57"/>
      <c r="W46" s="469"/>
      <c r="X46" s="469"/>
      <c r="Y46" s="469"/>
      <c r="Z46" s="57"/>
      <c r="AA46" s="57"/>
      <c r="AB46" s="57"/>
      <c r="AC46" s="57"/>
      <c r="AD46" s="57"/>
      <c r="AE46" s="57"/>
      <c r="AF46" s="57"/>
      <c r="AG46" s="57"/>
      <c r="AH46" s="57"/>
      <c r="AI46" s="57"/>
      <c r="AJ46" s="57"/>
      <c r="AK46" s="57"/>
      <c r="AL46" s="57"/>
      <c r="AM46" s="57"/>
      <c r="AN46" s="57"/>
      <c r="AO46" s="57"/>
      <c r="AP46" s="57"/>
      <c r="AQ46" s="57"/>
      <c r="AR46" s="57"/>
      <c r="AS46" s="57"/>
      <c r="AT46" s="57"/>
    </row>
    <row r="47" spans="1:46" s="20" customFormat="1" ht="13.5" thickBot="1" x14ac:dyDescent="0.25">
      <c r="A47" s="192"/>
      <c r="B47" s="148"/>
      <c r="C47" s="148"/>
      <c r="D47" s="148"/>
      <c r="E47" s="148"/>
      <c r="F47" s="148"/>
      <c r="G47" s="148"/>
      <c r="H47" s="148"/>
      <c r="I47" s="148"/>
      <c r="J47" s="148"/>
      <c r="K47" s="148"/>
      <c r="L47" s="149" t="s">
        <v>12</v>
      </c>
      <c r="M47" s="319">
        <f>IF(SUM(P35:P46)*100=100,ROUND(M35*P35+M36*P36+M37*P37+M38*P38+M39*P39+M40*P40+M41*P41+M42*P42+M43*P43+M44*P44+M45*P45+M46*P46,2),IF(SUM(P35:P46)=0,0,"ERROR"))</f>
        <v>0</v>
      </c>
      <c r="N47" s="314"/>
      <c r="P47" s="328">
        <f>IF(SUM(P35:P46)*100=100,,IF(SUM(P35:P46)=0,0,"Sum must = 100%"))</f>
        <v>0</v>
      </c>
      <c r="Q47" s="323"/>
      <c r="R47" s="191"/>
      <c r="S47" s="57"/>
      <c r="T47" s="57"/>
      <c r="U47" s="57"/>
      <c r="V47" s="57"/>
      <c r="W47" s="87"/>
      <c r="X47" s="88"/>
      <c r="Y47" s="88"/>
      <c r="Z47" s="57"/>
      <c r="AA47" s="57"/>
      <c r="AB47" s="57"/>
      <c r="AC47" s="57"/>
      <c r="AD47" s="57"/>
      <c r="AE47" s="57"/>
      <c r="AF47" s="57"/>
      <c r="AG47" s="57"/>
      <c r="AH47" s="57"/>
      <c r="AI47" s="57"/>
      <c r="AJ47" s="57"/>
      <c r="AK47" s="57"/>
      <c r="AL47" s="57"/>
      <c r="AM47" s="57"/>
      <c r="AN47" s="57"/>
      <c r="AO47" s="57"/>
      <c r="AP47" s="57"/>
      <c r="AQ47" s="57"/>
      <c r="AR47" s="57"/>
      <c r="AS47" s="57"/>
      <c r="AT47" s="57"/>
    </row>
    <row r="48" spans="1:46" s="19" customFormat="1" ht="12.75" x14ac:dyDescent="0.2">
      <c r="A48" s="29" t="str">
        <f>C14</f>
        <v>Engineer</v>
      </c>
      <c r="B48" s="22"/>
      <c r="C48" s="22"/>
      <c r="D48" s="22"/>
      <c r="E48" s="22"/>
      <c r="F48" s="22"/>
      <c r="G48" s="22"/>
      <c r="H48" s="22"/>
      <c r="I48" s="22"/>
      <c r="J48" s="22"/>
      <c r="K48" s="22"/>
      <c r="L48" s="22"/>
      <c r="M48" s="320"/>
      <c r="N48" s="22"/>
      <c r="O48" s="22"/>
      <c r="P48" s="320"/>
      <c r="Q48" s="22"/>
      <c r="R48" s="189"/>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row>
    <row r="49" spans="1:46" s="20" customFormat="1" ht="12.75" x14ac:dyDescent="0.2">
      <c r="A49" s="147"/>
      <c r="B49" s="310"/>
      <c r="C49" s="312"/>
      <c r="D49" s="312"/>
      <c r="E49" s="146"/>
      <c r="F49" s="146"/>
      <c r="G49" s="310"/>
      <c r="H49" s="312"/>
      <c r="I49" s="312"/>
      <c r="J49" s="312"/>
      <c r="K49" s="312"/>
      <c r="L49" s="4"/>
      <c r="M49" s="317"/>
      <c r="N49" s="316"/>
      <c r="O49" s="4"/>
      <c r="P49" s="326"/>
      <c r="Q49" s="325"/>
      <c r="R49" s="189"/>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row>
    <row r="50" spans="1:46" s="20" customFormat="1" ht="12.75" x14ac:dyDescent="0.2">
      <c r="A50" s="147"/>
      <c r="B50" s="311"/>
      <c r="C50" s="313"/>
      <c r="D50" s="313"/>
      <c r="E50" s="146"/>
      <c r="F50" s="146"/>
      <c r="G50" s="311"/>
      <c r="H50" s="313"/>
      <c r="I50" s="313"/>
      <c r="J50" s="313"/>
      <c r="K50" s="313"/>
      <c r="L50" s="19"/>
      <c r="M50" s="318"/>
      <c r="N50" s="315"/>
      <c r="O50" s="19"/>
      <c r="P50" s="327"/>
      <c r="Q50" s="324"/>
      <c r="R50" s="189"/>
      <c r="S50" s="57"/>
      <c r="T50" s="57"/>
      <c r="U50" s="57"/>
      <c r="V50" s="57"/>
      <c r="W50" s="469"/>
      <c r="X50" s="469"/>
      <c r="Y50" s="469"/>
      <c r="Z50" s="57"/>
      <c r="AA50" s="57"/>
      <c r="AB50" s="57"/>
      <c r="AC50" s="57"/>
      <c r="AD50" s="57"/>
      <c r="AE50" s="57"/>
      <c r="AF50" s="57"/>
      <c r="AG50" s="57"/>
      <c r="AH50" s="57"/>
      <c r="AI50" s="57"/>
      <c r="AJ50" s="57"/>
      <c r="AK50" s="57"/>
      <c r="AL50" s="57"/>
      <c r="AM50" s="57"/>
      <c r="AN50" s="57"/>
      <c r="AO50" s="57"/>
      <c r="AP50" s="57"/>
      <c r="AQ50" s="57"/>
      <c r="AR50" s="57"/>
      <c r="AS50" s="57"/>
      <c r="AT50" s="57"/>
    </row>
    <row r="51" spans="1:46" s="20" customFormat="1" ht="12.75" x14ac:dyDescent="0.2">
      <c r="A51" s="147"/>
      <c r="B51" s="311"/>
      <c r="C51" s="313"/>
      <c r="D51" s="313"/>
      <c r="E51" s="146"/>
      <c r="F51" s="146"/>
      <c r="G51" s="311"/>
      <c r="H51" s="313"/>
      <c r="I51" s="313"/>
      <c r="J51" s="313"/>
      <c r="K51" s="313"/>
      <c r="L51" s="19"/>
      <c r="M51" s="318"/>
      <c r="N51" s="315"/>
      <c r="O51" s="19"/>
      <c r="P51" s="327"/>
      <c r="Q51" s="324"/>
      <c r="R51" s="189"/>
      <c r="S51" s="57"/>
      <c r="T51" s="57"/>
      <c r="U51" s="57"/>
      <c r="V51" s="57"/>
      <c r="W51" s="376"/>
      <c r="X51" s="376"/>
      <c r="Y51" s="376"/>
      <c r="Z51" s="57"/>
      <c r="AA51" s="57"/>
      <c r="AB51" s="57"/>
      <c r="AC51" s="57"/>
      <c r="AD51" s="57"/>
      <c r="AE51" s="57"/>
      <c r="AF51" s="57"/>
      <c r="AG51" s="57"/>
      <c r="AH51" s="57"/>
      <c r="AI51" s="57"/>
      <c r="AJ51" s="57"/>
      <c r="AK51" s="57"/>
      <c r="AL51" s="57"/>
      <c r="AM51" s="57"/>
      <c r="AN51" s="57"/>
      <c r="AO51" s="57"/>
      <c r="AP51" s="57"/>
      <c r="AQ51" s="57"/>
      <c r="AR51" s="57"/>
      <c r="AS51" s="57"/>
      <c r="AT51" s="57"/>
    </row>
    <row r="52" spans="1:46" s="20" customFormat="1" ht="12.75" x14ac:dyDescent="0.2">
      <c r="A52" s="147"/>
      <c r="B52" s="311"/>
      <c r="C52" s="313"/>
      <c r="D52" s="313"/>
      <c r="E52" s="146"/>
      <c r="F52" s="146"/>
      <c r="G52" s="311"/>
      <c r="H52" s="313"/>
      <c r="I52" s="313"/>
      <c r="J52" s="313"/>
      <c r="K52" s="313"/>
      <c r="L52" s="19"/>
      <c r="M52" s="318"/>
      <c r="N52" s="315"/>
      <c r="O52" s="19"/>
      <c r="P52" s="327"/>
      <c r="Q52" s="324"/>
      <c r="R52" s="189"/>
      <c r="S52" s="57"/>
      <c r="T52" s="57"/>
      <c r="U52" s="57"/>
      <c r="V52" s="57"/>
      <c r="W52" s="376"/>
      <c r="X52" s="376"/>
      <c r="Y52" s="376"/>
      <c r="Z52" s="57"/>
      <c r="AA52" s="57"/>
      <c r="AB52" s="57"/>
      <c r="AC52" s="57"/>
      <c r="AD52" s="57"/>
      <c r="AE52" s="57"/>
      <c r="AF52" s="57"/>
      <c r="AG52" s="57"/>
      <c r="AH52" s="57"/>
      <c r="AI52" s="57"/>
      <c r="AJ52" s="57"/>
      <c r="AK52" s="57"/>
      <c r="AL52" s="57"/>
      <c r="AM52" s="57"/>
      <c r="AN52" s="57"/>
      <c r="AO52" s="57"/>
      <c r="AP52" s="57"/>
      <c r="AQ52" s="57"/>
      <c r="AR52" s="57"/>
      <c r="AS52" s="57"/>
      <c r="AT52" s="57"/>
    </row>
    <row r="53" spans="1:46" s="20" customFormat="1" ht="12.75" x14ac:dyDescent="0.2">
      <c r="A53" s="147"/>
      <c r="B53" s="311"/>
      <c r="C53" s="313"/>
      <c r="D53" s="313"/>
      <c r="E53" s="146"/>
      <c r="F53" s="146"/>
      <c r="G53" s="311"/>
      <c r="H53" s="313"/>
      <c r="I53" s="313"/>
      <c r="J53" s="313"/>
      <c r="K53" s="313"/>
      <c r="L53" s="19"/>
      <c r="M53" s="318"/>
      <c r="N53" s="315"/>
      <c r="O53" s="19"/>
      <c r="P53" s="327"/>
      <c r="Q53" s="324"/>
      <c r="R53" s="189"/>
      <c r="S53" s="57"/>
      <c r="T53" s="57"/>
      <c r="U53" s="57"/>
      <c r="V53" s="57"/>
      <c r="W53" s="469"/>
      <c r="X53" s="469"/>
      <c r="Y53" s="469"/>
      <c r="Z53" s="57"/>
      <c r="AA53" s="57"/>
      <c r="AB53" s="57"/>
      <c r="AC53" s="57"/>
      <c r="AD53" s="57"/>
      <c r="AE53" s="57"/>
      <c r="AF53" s="57"/>
      <c r="AG53" s="57"/>
      <c r="AH53" s="57"/>
      <c r="AI53" s="57"/>
      <c r="AJ53" s="57"/>
      <c r="AK53" s="57"/>
      <c r="AL53" s="57"/>
      <c r="AM53" s="57"/>
      <c r="AN53" s="57"/>
      <c r="AO53" s="57"/>
      <c r="AP53" s="57"/>
      <c r="AQ53" s="57"/>
      <c r="AR53" s="57"/>
      <c r="AS53" s="57"/>
      <c r="AT53" s="57"/>
    </row>
    <row r="54" spans="1:46" s="20" customFormat="1" ht="12.75" x14ac:dyDescent="0.2">
      <c r="A54" s="147"/>
      <c r="B54" s="311"/>
      <c r="C54" s="313"/>
      <c r="D54" s="313"/>
      <c r="E54" s="146"/>
      <c r="F54" s="146"/>
      <c r="G54" s="311"/>
      <c r="H54" s="313"/>
      <c r="I54" s="313"/>
      <c r="J54" s="313"/>
      <c r="K54" s="313"/>
      <c r="L54" s="19"/>
      <c r="M54" s="318"/>
      <c r="N54" s="315"/>
      <c r="O54" s="19"/>
      <c r="P54" s="327"/>
      <c r="Q54" s="324"/>
      <c r="R54" s="189"/>
      <c r="S54" s="57"/>
      <c r="T54" s="57"/>
      <c r="U54" s="57"/>
      <c r="V54" s="57"/>
      <c r="W54" s="469"/>
      <c r="X54" s="469"/>
      <c r="Y54" s="469"/>
      <c r="Z54" s="57"/>
      <c r="AA54" s="57"/>
      <c r="AB54" s="57"/>
      <c r="AC54" s="57"/>
      <c r="AD54" s="57"/>
      <c r="AE54" s="57"/>
      <c r="AF54" s="57"/>
      <c r="AG54" s="57"/>
      <c r="AH54" s="57"/>
      <c r="AI54" s="57"/>
      <c r="AJ54" s="57"/>
      <c r="AK54" s="57"/>
      <c r="AL54" s="57"/>
      <c r="AM54" s="57"/>
      <c r="AN54" s="57"/>
      <c r="AO54" s="57"/>
      <c r="AP54" s="57"/>
      <c r="AQ54" s="57"/>
      <c r="AR54" s="57"/>
      <c r="AS54" s="57"/>
      <c r="AT54" s="57"/>
    </row>
    <row r="55" spans="1:46" s="20" customFormat="1" ht="12.75" x14ac:dyDescent="0.2">
      <c r="A55" s="147"/>
      <c r="B55" s="311"/>
      <c r="C55" s="313"/>
      <c r="D55" s="313"/>
      <c r="E55" s="146"/>
      <c r="F55" s="146"/>
      <c r="G55" s="311"/>
      <c r="H55" s="313"/>
      <c r="I55" s="313"/>
      <c r="J55" s="313"/>
      <c r="K55" s="313"/>
      <c r="L55" s="19"/>
      <c r="M55" s="318"/>
      <c r="N55" s="315"/>
      <c r="O55" s="19"/>
      <c r="P55" s="327"/>
      <c r="Q55" s="324"/>
      <c r="R55" s="189"/>
      <c r="S55" s="57"/>
      <c r="T55" s="57"/>
      <c r="U55" s="57"/>
      <c r="V55" s="57"/>
      <c r="W55" s="361"/>
      <c r="X55" s="361"/>
      <c r="Y55" s="361"/>
      <c r="Z55" s="57"/>
      <c r="AA55" s="57"/>
      <c r="AB55" s="57"/>
      <c r="AC55" s="57"/>
      <c r="AD55" s="57"/>
      <c r="AE55" s="57"/>
      <c r="AF55" s="57"/>
      <c r="AG55" s="57"/>
      <c r="AH55" s="57"/>
      <c r="AI55" s="57"/>
      <c r="AJ55" s="57"/>
      <c r="AK55" s="57"/>
      <c r="AL55" s="57"/>
      <c r="AM55" s="57"/>
      <c r="AN55" s="57"/>
      <c r="AO55" s="57"/>
      <c r="AP55" s="57"/>
      <c r="AQ55" s="57"/>
      <c r="AR55" s="57"/>
      <c r="AS55" s="57"/>
      <c r="AT55" s="57"/>
    </row>
    <row r="56" spans="1:46" s="20" customFormat="1" ht="12.75" x14ac:dyDescent="0.2">
      <c r="A56" s="147"/>
      <c r="B56" s="311"/>
      <c r="C56" s="313"/>
      <c r="D56" s="313"/>
      <c r="E56" s="146"/>
      <c r="F56" s="146"/>
      <c r="G56" s="311"/>
      <c r="H56" s="313"/>
      <c r="I56" s="313"/>
      <c r="J56" s="313"/>
      <c r="K56" s="313"/>
      <c r="L56" s="19"/>
      <c r="M56" s="318"/>
      <c r="N56" s="315"/>
      <c r="O56" s="19"/>
      <c r="P56" s="327"/>
      <c r="Q56" s="324"/>
      <c r="R56" s="189"/>
      <c r="S56" s="57"/>
      <c r="T56" s="57"/>
      <c r="U56" s="57"/>
      <c r="V56" s="57"/>
      <c r="W56" s="361"/>
      <c r="X56" s="361"/>
      <c r="Y56" s="361"/>
      <c r="Z56" s="57"/>
      <c r="AA56" s="57"/>
      <c r="AB56" s="57"/>
      <c r="AC56" s="57"/>
      <c r="AD56" s="57"/>
      <c r="AE56" s="57"/>
      <c r="AF56" s="57"/>
      <c r="AG56" s="57"/>
      <c r="AH56" s="57"/>
      <c r="AI56" s="57"/>
      <c r="AJ56" s="57"/>
      <c r="AK56" s="57"/>
      <c r="AL56" s="57"/>
      <c r="AM56" s="57"/>
      <c r="AN56" s="57"/>
      <c r="AO56" s="57"/>
      <c r="AP56" s="57"/>
      <c r="AQ56" s="57"/>
      <c r="AR56" s="57"/>
      <c r="AS56" s="57"/>
      <c r="AT56" s="57"/>
    </row>
    <row r="57" spans="1:46" s="20" customFormat="1" ht="12.75" x14ac:dyDescent="0.2">
      <c r="A57" s="147"/>
      <c r="B57" s="311"/>
      <c r="C57" s="313"/>
      <c r="D57" s="313"/>
      <c r="E57" s="146"/>
      <c r="F57" s="146"/>
      <c r="G57" s="311"/>
      <c r="H57" s="313"/>
      <c r="I57" s="313"/>
      <c r="J57" s="313"/>
      <c r="K57" s="313"/>
      <c r="L57" s="19"/>
      <c r="M57" s="318"/>
      <c r="N57" s="315"/>
      <c r="O57" s="19"/>
      <c r="P57" s="327"/>
      <c r="Q57" s="324"/>
      <c r="R57" s="189"/>
      <c r="S57" s="57"/>
      <c r="T57" s="57"/>
      <c r="U57" s="57"/>
      <c r="V57" s="57"/>
      <c r="W57" s="469"/>
      <c r="X57" s="469"/>
      <c r="Y57" s="469"/>
      <c r="Z57" s="57"/>
      <c r="AA57" s="57"/>
      <c r="AB57" s="57"/>
      <c r="AC57" s="57"/>
      <c r="AD57" s="57"/>
      <c r="AE57" s="57"/>
      <c r="AF57" s="57"/>
      <c r="AG57" s="57"/>
      <c r="AH57" s="57"/>
      <c r="AI57" s="57"/>
      <c r="AJ57" s="57"/>
      <c r="AK57" s="57"/>
      <c r="AL57" s="57"/>
      <c r="AM57" s="57"/>
      <c r="AN57" s="57"/>
      <c r="AO57" s="57"/>
      <c r="AP57" s="57"/>
      <c r="AQ57" s="57"/>
      <c r="AR57" s="57"/>
      <c r="AS57" s="57"/>
      <c r="AT57" s="57"/>
    </row>
    <row r="58" spans="1:46" s="20" customFormat="1" ht="12.75" x14ac:dyDescent="0.2">
      <c r="A58" s="147"/>
      <c r="B58" s="311"/>
      <c r="C58" s="313"/>
      <c r="D58" s="313"/>
      <c r="E58" s="146"/>
      <c r="F58" s="146"/>
      <c r="G58" s="311"/>
      <c r="H58" s="313"/>
      <c r="I58" s="313"/>
      <c r="J58" s="313"/>
      <c r="K58" s="313"/>
      <c r="L58" s="19"/>
      <c r="M58" s="318"/>
      <c r="N58" s="315"/>
      <c r="O58" s="19"/>
      <c r="P58" s="327"/>
      <c r="Q58" s="324"/>
      <c r="R58" s="189"/>
      <c r="S58" s="57"/>
      <c r="T58" s="57"/>
      <c r="U58" s="57"/>
      <c r="V58" s="57"/>
      <c r="W58" s="469"/>
      <c r="X58" s="469"/>
      <c r="Y58" s="469"/>
      <c r="Z58" s="57"/>
      <c r="AA58" s="57"/>
      <c r="AB58" s="57"/>
      <c r="AC58" s="57"/>
      <c r="AD58" s="57"/>
      <c r="AE58" s="57"/>
      <c r="AF58" s="57"/>
      <c r="AG58" s="57"/>
      <c r="AH58" s="57"/>
      <c r="AI58" s="57"/>
      <c r="AJ58" s="57"/>
      <c r="AK58" s="57"/>
      <c r="AL58" s="57"/>
      <c r="AM58" s="57"/>
      <c r="AN58" s="57"/>
      <c r="AO58" s="57"/>
      <c r="AP58" s="57"/>
      <c r="AQ58" s="57"/>
      <c r="AR58" s="57"/>
      <c r="AS58" s="57"/>
      <c r="AT58" s="57"/>
    </row>
    <row r="59" spans="1:46" s="20" customFormat="1" ht="12.75" x14ac:dyDescent="0.2">
      <c r="A59" s="147"/>
      <c r="B59" s="311"/>
      <c r="C59" s="313"/>
      <c r="D59" s="313"/>
      <c r="E59" s="146"/>
      <c r="F59" s="146"/>
      <c r="G59" s="311"/>
      <c r="H59" s="313"/>
      <c r="I59" s="313"/>
      <c r="J59" s="313"/>
      <c r="K59" s="313"/>
      <c r="L59" s="19"/>
      <c r="M59" s="318"/>
      <c r="N59" s="315"/>
      <c r="O59" s="19"/>
      <c r="P59" s="327"/>
      <c r="Q59" s="324"/>
      <c r="R59" s="189"/>
      <c r="S59" s="57"/>
      <c r="T59" s="57"/>
      <c r="U59" s="57"/>
      <c r="V59" s="57"/>
      <c r="W59" s="469"/>
      <c r="X59" s="469"/>
      <c r="Y59" s="469"/>
      <c r="Z59" s="57"/>
      <c r="AA59" s="57"/>
      <c r="AB59" s="57"/>
      <c r="AC59" s="57"/>
      <c r="AD59" s="57"/>
      <c r="AE59" s="57"/>
      <c r="AF59" s="57"/>
      <c r="AG59" s="57"/>
      <c r="AH59" s="57"/>
      <c r="AI59" s="57"/>
      <c r="AJ59" s="57"/>
      <c r="AK59" s="57"/>
      <c r="AL59" s="57"/>
      <c r="AM59" s="57"/>
      <c r="AN59" s="57"/>
      <c r="AO59" s="57"/>
      <c r="AP59" s="57"/>
      <c r="AQ59" s="57"/>
      <c r="AR59" s="57"/>
      <c r="AS59" s="57"/>
      <c r="AT59" s="57"/>
    </row>
    <row r="60" spans="1:46" s="20" customFormat="1" ht="12.75" x14ac:dyDescent="0.2">
      <c r="A60" s="147"/>
      <c r="B60" s="311"/>
      <c r="C60" s="313"/>
      <c r="D60" s="313"/>
      <c r="E60" s="146"/>
      <c r="F60" s="146"/>
      <c r="G60" s="311"/>
      <c r="H60" s="313"/>
      <c r="I60" s="313"/>
      <c r="J60" s="313"/>
      <c r="K60" s="313"/>
      <c r="L60" s="19"/>
      <c r="M60" s="318"/>
      <c r="N60" s="315"/>
      <c r="O60" s="19"/>
      <c r="P60" s="327"/>
      <c r="Q60" s="324"/>
      <c r="R60" s="189"/>
      <c r="S60" s="57"/>
      <c r="T60" s="57"/>
      <c r="U60" s="57"/>
      <c r="V60" s="57"/>
      <c r="W60" s="469"/>
      <c r="X60" s="469"/>
      <c r="Y60" s="469"/>
      <c r="Z60" s="57"/>
      <c r="AA60" s="57"/>
      <c r="AB60" s="57"/>
      <c r="AC60" s="57"/>
      <c r="AD60" s="57"/>
      <c r="AE60" s="57"/>
      <c r="AF60" s="57"/>
      <c r="AG60" s="57"/>
      <c r="AH60" s="57"/>
      <c r="AI60" s="57"/>
      <c r="AJ60" s="57"/>
      <c r="AK60" s="57"/>
      <c r="AL60" s="57"/>
      <c r="AM60" s="57"/>
      <c r="AN60" s="57"/>
      <c r="AO60" s="57"/>
      <c r="AP60" s="57"/>
      <c r="AQ60" s="57"/>
      <c r="AR60" s="57"/>
      <c r="AS60" s="57"/>
      <c r="AT60" s="57"/>
    </row>
    <row r="61" spans="1:46" s="20" customFormat="1" ht="13.5" thickBot="1" x14ac:dyDescent="0.25">
      <c r="A61" s="192"/>
      <c r="B61" s="148"/>
      <c r="C61" s="148"/>
      <c r="D61" s="148"/>
      <c r="E61" s="148"/>
      <c r="F61" s="148"/>
      <c r="G61" s="148"/>
      <c r="H61" s="148"/>
      <c r="I61" s="148"/>
      <c r="J61" s="148"/>
      <c r="K61" s="148"/>
      <c r="L61" s="149" t="s">
        <v>12</v>
      </c>
      <c r="M61" s="319">
        <f>IF(SUM(P49:P60)*100=100,ROUND(M49*P49+M50*P50+M51*P51+M52*P52+M53*P53+M54*P54+M55*P55+M56*P56+M57*P57+M58*P58+M59*P59+M60*P60,2),IF(SUM(P49:P60)=0,0,"ERROR"))</f>
        <v>0</v>
      </c>
      <c r="N61" s="314"/>
      <c r="P61" s="328">
        <f>IF(SUM(P49:P60)*100=100,,IF(SUM(P49:P60)=0,0,"Sum must = 100%"))</f>
        <v>0</v>
      </c>
      <c r="Q61" s="323"/>
      <c r="R61" s="191"/>
      <c r="S61" s="57"/>
      <c r="T61" s="57"/>
      <c r="U61" s="57"/>
      <c r="V61" s="57"/>
      <c r="W61" s="87"/>
      <c r="X61" s="88"/>
      <c r="Y61" s="88"/>
      <c r="Z61" s="57"/>
      <c r="AA61" s="57"/>
      <c r="AB61" s="57"/>
      <c r="AC61" s="57"/>
      <c r="AD61" s="57"/>
      <c r="AE61" s="57"/>
      <c r="AF61" s="57"/>
      <c r="AG61" s="57"/>
      <c r="AH61" s="57"/>
      <c r="AI61" s="57"/>
      <c r="AJ61" s="57"/>
      <c r="AK61" s="57"/>
      <c r="AL61" s="57"/>
      <c r="AM61" s="57"/>
      <c r="AN61" s="57"/>
      <c r="AO61" s="57"/>
      <c r="AP61" s="57"/>
      <c r="AQ61" s="57"/>
      <c r="AR61" s="57"/>
      <c r="AS61" s="57"/>
      <c r="AT61" s="57"/>
    </row>
    <row r="62" spans="1:46" s="19" customFormat="1" ht="12.75" x14ac:dyDescent="0.2">
      <c r="A62" s="29" t="str">
        <f>C15</f>
        <v>Sr. Designer</v>
      </c>
      <c r="B62" s="22"/>
      <c r="C62" s="22"/>
      <c r="D62" s="22"/>
      <c r="E62" s="22"/>
      <c r="F62" s="22"/>
      <c r="G62" s="22"/>
      <c r="H62" s="22"/>
      <c r="I62" s="22"/>
      <c r="J62" s="22"/>
      <c r="K62" s="22"/>
      <c r="L62" s="22"/>
      <c r="M62" s="320"/>
      <c r="N62" s="22"/>
      <c r="O62" s="22"/>
      <c r="P62" s="320"/>
      <c r="Q62" s="22"/>
      <c r="R62" s="193"/>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row>
    <row r="63" spans="1:46" s="20" customFormat="1" ht="12.75" x14ac:dyDescent="0.2">
      <c r="A63" s="147"/>
      <c r="B63" s="310"/>
      <c r="C63" s="312"/>
      <c r="D63" s="312"/>
      <c r="E63" s="146"/>
      <c r="F63" s="146"/>
      <c r="G63" s="310"/>
      <c r="H63" s="312"/>
      <c r="I63" s="312"/>
      <c r="J63" s="312"/>
      <c r="K63" s="312"/>
      <c r="L63" s="4"/>
      <c r="M63" s="317"/>
      <c r="N63" s="316"/>
      <c r="O63" s="4"/>
      <c r="P63" s="326"/>
      <c r="Q63" s="325"/>
      <c r="R63" s="189"/>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row>
    <row r="64" spans="1:46" s="20" customFormat="1" ht="12.75" x14ac:dyDescent="0.2">
      <c r="A64" s="147"/>
      <c r="B64" s="311"/>
      <c r="C64" s="313"/>
      <c r="D64" s="313"/>
      <c r="E64" s="146"/>
      <c r="F64" s="146"/>
      <c r="G64" s="311"/>
      <c r="H64" s="313"/>
      <c r="I64" s="313"/>
      <c r="J64" s="313"/>
      <c r="K64" s="313"/>
      <c r="L64" s="19"/>
      <c r="M64" s="318"/>
      <c r="N64" s="315"/>
      <c r="O64" s="4"/>
      <c r="P64" s="327"/>
      <c r="Q64" s="324"/>
      <c r="R64" s="189"/>
      <c r="S64" s="57"/>
      <c r="T64" s="57"/>
      <c r="U64" s="57"/>
      <c r="V64" s="57"/>
      <c r="W64" s="469"/>
      <c r="X64" s="469"/>
      <c r="Y64" s="469"/>
      <c r="Z64" s="57"/>
      <c r="AA64" s="57"/>
      <c r="AB64" s="57"/>
      <c r="AC64" s="57"/>
      <c r="AD64" s="57"/>
      <c r="AE64" s="57"/>
      <c r="AF64" s="57"/>
      <c r="AG64" s="57"/>
      <c r="AH64" s="57"/>
      <c r="AI64" s="57"/>
      <c r="AJ64" s="57"/>
      <c r="AK64" s="57"/>
      <c r="AL64" s="57"/>
      <c r="AM64" s="57"/>
      <c r="AN64" s="57"/>
      <c r="AO64" s="57"/>
      <c r="AP64" s="57"/>
      <c r="AQ64" s="57"/>
      <c r="AR64" s="57"/>
      <c r="AS64" s="57"/>
      <c r="AT64" s="57"/>
    </row>
    <row r="65" spans="1:46" s="20" customFormat="1" ht="12.75" x14ac:dyDescent="0.2">
      <c r="A65" s="147"/>
      <c r="B65" s="311"/>
      <c r="C65" s="313"/>
      <c r="D65" s="313"/>
      <c r="E65" s="146"/>
      <c r="F65" s="146"/>
      <c r="G65" s="311"/>
      <c r="H65" s="313"/>
      <c r="I65" s="313"/>
      <c r="J65" s="313"/>
      <c r="K65" s="313"/>
      <c r="L65" s="19"/>
      <c r="M65" s="318"/>
      <c r="N65" s="315"/>
      <c r="O65" s="4"/>
      <c r="P65" s="327"/>
      <c r="Q65" s="324"/>
      <c r="R65" s="189"/>
      <c r="S65" s="57"/>
      <c r="T65" s="57"/>
      <c r="U65" s="57"/>
      <c r="V65" s="57"/>
      <c r="W65" s="376"/>
      <c r="X65" s="376"/>
      <c r="Y65" s="376"/>
      <c r="Z65" s="57"/>
      <c r="AA65" s="57"/>
      <c r="AB65" s="57"/>
      <c r="AC65" s="57"/>
      <c r="AD65" s="57"/>
      <c r="AE65" s="57"/>
      <c r="AF65" s="57"/>
      <c r="AG65" s="57"/>
      <c r="AH65" s="57"/>
      <c r="AI65" s="57"/>
      <c r="AJ65" s="57"/>
      <c r="AK65" s="57"/>
      <c r="AL65" s="57"/>
      <c r="AM65" s="57"/>
      <c r="AN65" s="57"/>
      <c r="AO65" s="57"/>
      <c r="AP65" s="57"/>
      <c r="AQ65" s="57"/>
      <c r="AR65" s="57"/>
      <c r="AS65" s="57"/>
      <c r="AT65" s="57"/>
    </row>
    <row r="66" spans="1:46" s="20" customFormat="1" ht="12.75" x14ac:dyDescent="0.2">
      <c r="A66" s="147"/>
      <c r="B66" s="311"/>
      <c r="C66" s="313"/>
      <c r="D66" s="313"/>
      <c r="E66" s="146"/>
      <c r="F66" s="146"/>
      <c r="G66" s="311"/>
      <c r="H66" s="313"/>
      <c r="I66" s="313"/>
      <c r="J66" s="313"/>
      <c r="K66" s="313"/>
      <c r="L66" s="19"/>
      <c r="M66" s="318"/>
      <c r="N66" s="315"/>
      <c r="O66" s="4"/>
      <c r="P66" s="327"/>
      <c r="Q66" s="324"/>
      <c r="R66" s="189"/>
      <c r="S66" s="57"/>
      <c r="T66" s="57"/>
      <c r="U66" s="57"/>
      <c r="V66" s="57"/>
      <c r="W66" s="376"/>
      <c r="X66" s="376"/>
      <c r="Y66" s="376"/>
      <c r="Z66" s="57"/>
      <c r="AA66" s="57"/>
      <c r="AB66" s="57"/>
      <c r="AC66" s="57"/>
      <c r="AD66" s="57"/>
      <c r="AE66" s="57"/>
      <c r="AF66" s="57"/>
      <c r="AG66" s="57"/>
      <c r="AH66" s="57"/>
      <c r="AI66" s="57"/>
      <c r="AJ66" s="57"/>
      <c r="AK66" s="57"/>
      <c r="AL66" s="57"/>
      <c r="AM66" s="57"/>
      <c r="AN66" s="57"/>
      <c r="AO66" s="57"/>
      <c r="AP66" s="57"/>
      <c r="AQ66" s="57"/>
      <c r="AR66" s="57"/>
      <c r="AS66" s="57"/>
      <c r="AT66" s="57"/>
    </row>
    <row r="67" spans="1:46" s="20" customFormat="1" ht="12.75" x14ac:dyDescent="0.2">
      <c r="A67" s="147"/>
      <c r="B67" s="311"/>
      <c r="C67" s="313"/>
      <c r="D67" s="313"/>
      <c r="E67" s="146"/>
      <c r="F67" s="146"/>
      <c r="G67" s="311"/>
      <c r="H67" s="313"/>
      <c r="I67" s="313"/>
      <c r="J67" s="313"/>
      <c r="K67" s="313"/>
      <c r="L67" s="19"/>
      <c r="M67" s="318"/>
      <c r="N67" s="315"/>
      <c r="O67" s="4"/>
      <c r="P67" s="327"/>
      <c r="Q67" s="324"/>
      <c r="R67" s="189"/>
      <c r="S67" s="57"/>
      <c r="T67" s="57"/>
      <c r="U67" s="57"/>
      <c r="V67" s="57"/>
      <c r="W67" s="469"/>
      <c r="X67" s="469"/>
      <c r="Y67" s="469"/>
      <c r="Z67" s="57"/>
      <c r="AA67" s="57"/>
      <c r="AB67" s="57"/>
      <c r="AC67" s="57"/>
      <c r="AD67" s="57"/>
      <c r="AE67" s="57"/>
      <c r="AF67" s="57"/>
      <c r="AG67" s="57"/>
      <c r="AH67" s="57"/>
      <c r="AI67" s="57"/>
      <c r="AJ67" s="57"/>
      <c r="AK67" s="57"/>
      <c r="AL67" s="57"/>
      <c r="AM67" s="57"/>
      <c r="AN67" s="57"/>
      <c r="AO67" s="57"/>
      <c r="AP67" s="57"/>
      <c r="AQ67" s="57"/>
      <c r="AR67" s="57"/>
      <c r="AS67" s="57"/>
      <c r="AT67" s="57"/>
    </row>
    <row r="68" spans="1:46" s="20" customFormat="1" ht="12.75" x14ac:dyDescent="0.2">
      <c r="A68" s="147"/>
      <c r="B68" s="311"/>
      <c r="C68" s="313"/>
      <c r="D68" s="313"/>
      <c r="E68" s="146"/>
      <c r="F68" s="146"/>
      <c r="G68" s="311"/>
      <c r="H68" s="313"/>
      <c r="I68" s="313"/>
      <c r="J68" s="313"/>
      <c r="K68" s="313"/>
      <c r="L68" s="19"/>
      <c r="M68" s="318"/>
      <c r="N68" s="315"/>
      <c r="O68" s="4"/>
      <c r="P68" s="327"/>
      <c r="Q68" s="324"/>
      <c r="R68" s="189"/>
      <c r="S68" s="57"/>
      <c r="T68" s="57"/>
      <c r="U68" s="57"/>
      <c r="V68" s="57"/>
      <c r="W68" s="469"/>
      <c r="X68" s="469"/>
      <c r="Y68" s="469"/>
      <c r="Z68" s="57"/>
      <c r="AA68" s="57"/>
      <c r="AB68" s="57"/>
      <c r="AC68" s="57"/>
      <c r="AD68" s="57"/>
      <c r="AE68" s="57"/>
      <c r="AF68" s="57"/>
      <c r="AG68" s="57"/>
      <c r="AH68" s="57"/>
      <c r="AI68" s="57"/>
      <c r="AJ68" s="57"/>
      <c r="AK68" s="57"/>
      <c r="AL68" s="57"/>
      <c r="AM68" s="57"/>
      <c r="AN68" s="57"/>
      <c r="AO68" s="57"/>
      <c r="AP68" s="57"/>
      <c r="AQ68" s="57"/>
      <c r="AR68" s="57"/>
      <c r="AS68" s="57"/>
      <c r="AT68" s="57"/>
    </row>
    <row r="69" spans="1:46" s="20" customFormat="1" ht="12.75" x14ac:dyDescent="0.2">
      <c r="A69" s="147"/>
      <c r="B69" s="311"/>
      <c r="C69" s="313"/>
      <c r="D69" s="313"/>
      <c r="E69" s="146"/>
      <c r="F69" s="146"/>
      <c r="G69" s="311"/>
      <c r="H69" s="313"/>
      <c r="I69" s="313"/>
      <c r="J69" s="313"/>
      <c r="K69" s="313"/>
      <c r="L69" s="19"/>
      <c r="M69" s="318"/>
      <c r="N69" s="315"/>
      <c r="O69" s="4"/>
      <c r="P69" s="327"/>
      <c r="Q69" s="324"/>
      <c r="R69" s="189"/>
      <c r="S69" s="57"/>
      <c r="T69" s="57"/>
      <c r="U69" s="57"/>
      <c r="V69" s="57"/>
      <c r="W69" s="361"/>
      <c r="X69" s="361"/>
      <c r="Y69" s="361"/>
      <c r="Z69" s="57"/>
      <c r="AA69" s="57"/>
      <c r="AB69" s="57"/>
      <c r="AC69" s="57"/>
      <c r="AD69" s="57"/>
      <c r="AE69" s="57"/>
      <c r="AF69" s="57"/>
      <c r="AG69" s="57"/>
      <c r="AH69" s="57"/>
      <c r="AI69" s="57"/>
      <c r="AJ69" s="57"/>
      <c r="AK69" s="57"/>
      <c r="AL69" s="57"/>
      <c r="AM69" s="57"/>
      <c r="AN69" s="57"/>
      <c r="AO69" s="57"/>
      <c r="AP69" s="57"/>
      <c r="AQ69" s="57"/>
      <c r="AR69" s="57"/>
      <c r="AS69" s="57"/>
      <c r="AT69" s="57"/>
    </row>
    <row r="70" spans="1:46" s="20" customFormat="1" ht="12.75" x14ac:dyDescent="0.2">
      <c r="A70" s="147"/>
      <c r="B70" s="311"/>
      <c r="C70" s="313"/>
      <c r="D70" s="313"/>
      <c r="E70" s="146"/>
      <c r="F70" s="146"/>
      <c r="G70" s="311"/>
      <c r="H70" s="313"/>
      <c r="I70" s="313"/>
      <c r="J70" s="313"/>
      <c r="K70" s="313"/>
      <c r="L70" s="19"/>
      <c r="M70" s="318"/>
      <c r="N70" s="315"/>
      <c r="O70" s="4"/>
      <c r="P70" s="327"/>
      <c r="Q70" s="324"/>
      <c r="R70" s="189"/>
      <c r="S70" s="57"/>
      <c r="T70" s="57"/>
      <c r="U70" s="57"/>
      <c r="V70" s="57"/>
      <c r="W70" s="361"/>
      <c r="X70" s="361"/>
      <c r="Y70" s="361"/>
      <c r="Z70" s="57"/>
      <c r="AA70" s="57"/>
      <c r="AB70" s="57"/>
      <c r="AC70" s="57"/>
      <c r="AD70" s="57"/>
      <c r="AE70" s="57"/>
      <c r="AF70" s="57"/>
      <c r="AG70" s="57"/>
      <c r="AH70" s="57"/>
      <c r="AI70" s="57"/>
      <c r="AJ70" s="57"/>
      <c r="AK70" s="57"/>
      <c r="AL70" s="57"/>
      <c r="AM70" s="57"/>
      <c r="AN70" s="57"/>
      <c r="AO70" s="57"/>
      <c r="AP70" s="57"/>
      <c r="AQ70" s="57"/>
      <c r="AR70" s="57"/>
      <c r="AS70" s="57"/>
      <c r="AT70" s="57"/>
    </row>
    <row r="71" spans="1:46" s="20" customFormat="1" ht="12.75" x14ac:dyDescent="0.2">
      <c r="A71" s="147"/>
      <c r="B71" s="311"/>
      <c r="C71" s="313"/>
      <c r="D71" s="313"/>
      <c r="E71" s="146"/>
      <c r="F71" s="146"/>
      <c r="G71" s="311"/>
      <c r="H71" s="313"/>
      <c r="I71" s="313"/>
      <c r="J71" s="313"/>
      <c r="K71" s="313"/>
      <c r="L71" s="19"/>
      <c r="M71" s="318"/>
      <c r="N71" s="315"/>
      <c r="O71" s="4"/>
      <c r="P71" s="327"/>
      <c r="Q71" s="324"/>
      <c r="R71" s="189"/>
      <c r="S71" s="57"/>
      <c r="T71" s="57"/>
      <c r="U71" s="57"/>
      <c r="V71" s="57"/>
      <c r="W71" s="469"/>
      <c r="X71" s="469"/>
      <c r="Y71" s="469"/>
      <c r="Z71" s="57"/>
      <c r="AA71" s="57"/>
      <c r="AB71" s="57"/>
      <c r="AC71" s="57"/>
      <c r="AD71" s="57"/>
      <c r="AE71" s="57"/>
      <c r="AF71" s="57"/>
      <c r="AG71" s="57"/>
      <c r="AH71" s="57"/>
      <c r="AI71" s="57"/>
      <c r="AJ71" s="57"/>
      <c r="AK71" s="57"/>
      <c r="AL71" s="57"/>
      <c r="AM71" s="57"/>
      <c r="AN71" s="57"/>
      <c r="AO71" s="57"/>
      <c r="AP71" s="57"/>
      <c r="AQ71" s="57"/>
      <c r="AR71" s="57"/>
      <c r="AS71" s="57"/>
      <c r="AT71" s="57"/>
    </row>
    <row r="72" spans="1:46" s="20" customFormat="1" ht="12.75" x14ac:dyDescent="0.2">
      <c r="A72" s="147"/>
      <c r="B72" s="311"/>
      <c r="C72" s="313"/>
      <c r="D72" s="313"/>
      <c r="E72" s="146"/>
      <c r="F72" s="146"/>
      <c r="G72" s="311"/>
      <c r="H72" s="313"/>
      <c r="I72" s="313"/>
      <c r="J72" s="313"/>
      <c r="K72" s="313"/>
      <c r="L72" s="19"/>
      <c r="M72" s="318"/>
      <c r="N72" s="315"/>
      <c r="O72" s="4"/>
      <c r="P72" s="327"/>
      <c r="Q72" s="324"/>
      <c r="R72" s="189"/>
      <c r="S72" s="57"/>
      <c r="T72" s="57"/>
      <c r="U72" s="57"/>
      <c r="V72" s="57"/>
      <c r="W72" s="469"/>
      <c r="X72" s="469"/>
      <c r="Y72" s="469"/>
      <c r="Z72" s="57"/>
      <c r="AA72" s="57"/>
      <c r="AB72" s="57"/>
      <c r="AC72" s="57"/>
      <c r="AD72" s="57"/>
      <c r="AE72" s="57"/>
      <c r="AF72" s="57"/>
      <c r="AG72" s="57"/>
      <c r="AH72" s="57"/>
      <c r="AI72" s="57"/>
      <c r="AJ72" s="57"/>
      <c r="AK72" s="57"/>
      <c r="AL72" s="57"/>
      <c r="AM72" s="57"/>
      <c r="AN72" s="57"/>
      <c r="AO72" s="57"/>
      <c r="AP72" s="57"/>
      <c r="AQ72" s="57"/>
      <c r="AR72" s="57"/>
      <c r="AS72" s="57"/>
      <c r="AT72" s="57"/>
    </row>
    <row r="73" spans="1:46" s="20" customFormat="1" ht="12.75" x14ac:dyDescent="0.2">
      <c r="A73" s="147"/>
      <c r="B73" s="311"/>
      <c r="C73" s="313"/>
      <c r="D73" s="313"/>
      <c r="E73" s="146"/>
      <c r="F73" s="146"/>
      <c r="G73" s="311"/>
      <c r="H73" s="313"/>
      <c r="I73" s="313"/>
      <c r="J73" s="313"/>
      <c r="K73" s="313"/>
      <c r="L73" s="19"/>
      <c r="M73" s="318"/>
      <c r="N73" s="315"/>
      <c r="O73" s="4"/>
      <c r="P73" s="327"/>
      <c r="Q73" s="324"/>
      <c r="R73" s="189"/>
      <c r="S73" s="57"/>
      <c r="T73" s="57"/>
      <c r="U73" s="57"/>
      <c r="V73" s="57"/>
      <c r="W73" s="469"/>
      <c r="X73" s="469"/>
      <c r="Y73" s="469"/>
      <c r="Z73" s="57"/>
      <c r="AA73" s="57"/>
      <c r="AB73" s="57"/>
      <c r="AC73" s="57"/>
      <c r="AD73" s="57"/>
      <c r="AE73" s="57"/>
      <c r="AF73" s="57"/>
      <c r="AG73" s="57"/>
      <c r="AH73" s="57"/>
      <c r="AI73" s="57"/>
      <c r="AJ73" s="57"/>
      <c r="AK73" s="57"/>
      <c r="AL73" s="57"/>
      <c r="AM73" s="57"/>
      <c r="AN73" s="57"/>
      <c r="AO73" s="57"/>
      <c r="AP73" s="57"/>
      <c r="AQ73" s="57"/>
      <c r="AR73" s="57"/>
      <c r="AS73" s="57"/>
      <c r="AT73" s="57"/>
    </row>
    <row r="74" spans="1:46" s="20" customFormat="1" ht="12.75" x14ac:dyDescent="0.2">
      <c r="A74" s="147"/>
      <c r="B74" s="313"/>
      <c r="C74" s="313"/>
      <c r="D74" s="313"/>
      <c r="E74" s="146"/>
      <c r="F74" s="146"/>
      <c r="G74" s="313"/>
      <c r="H74" s="313"/>
      <c r="I74" s="313"/>
      <c r="J74" s="313"/>
      <c r="K74" s="313"/>
      <c r="L74" s="19"/>
      <c r="M74" s="321"/>
      <c r="N74" s="315"/>
      <c r="O74" s="4"/>
      <c r="P74" s="329"/>
      <c r="Q74" s="324"/>
      <c r="R74" s="189"/>
      <c r="S74" s="57"/>
      <c r="T74" s="57"/>
      <c r="U74" s="57"/>
      <c r="V74" s="57"/>
      <c r="W74" s="469"/>
      <c r="X74" s="469"/>
      <c r="Y74" s="469"/>
      <c r="Z74" s="57"/>
      <c r="AA74" s="57"/>
      <c r="AB74" s="57"/>
      <c r="AC74" s="57"/>
      <c r="AD74" s="57"/>
      <c r="AE74" s="57"/>
      <c r="AF74" s="57"/>
      <c r="AG74" s="57"/>
      <c r="AH74" s="57"/>
      <c r="AI74" s="57"/>
      <c r="AJ74" s="57"/>
      <c r="AK74" s="57"/>
      <c r="AL74" s="57"/>
      <c r="AM74" s="57"/>
      <c r="AN74" s="57"/>
      <c r="AO74" s="57"/>
      <c r="AP74" s="57"/>
      <c r="AQ74" s="57"/>
      <c r="AR74" s="57"/>
      <c r="AS74" s="57"/>
      <c r="AT74" s="57"/>
    </row>
    <row r="75" spans="1:46" s="20" customFormat="1" ht="13.5" thickBot="1" x14ac:dyDescent="0.25">
      <c r="A75" s="192"/>
      <c r="B75" s="148"/>
      <c r="C75" s="148"/>
      <c r="D75" s="148"/>
      <c r="E75" s="148"/>
      <c r="F75" s="148"/>
      <c r="G75" s="148"/>
      <c r="H75" s="148"/>
      <c r="I75" s="148"/>
      <c r="J75" s="148"/>
      <c r="K75" s="148"/>
      <c r="L75" s="149" t="s">
        <v>12</v>
      </c>
      <c r="M75" s="319">
        <f>IF(SUM(P63:P74)*100=100,ROUND(M63*P63+M64*P64+M65*P65+M66*P66+M67*P67+M68*P68+M69*P69+M70*P70+M71*P71+M72*P72+M73*P73+M74*P74,2),IF(SUM(P63:P74)=0,0,"ERROR"))</f>
        <v>0</v>
      </c>
      <c r="N75" s="314"/>
      <c r="P75" s="328">
        <f>IF(SUM(P63:P74)*100=100,,IF(SUM(P63:P74)=0,0,"Sum must = 100%"))</f>
        <v>0</v>
      </c>
      <c r="Q75" s="323"/>
      <c r="R75" s="191"/>
      <c r="S75" s="57"/>
      <c r="T75" s="57"/>
      <c r="U75" s="57"/>
      <c r="V75" s="57"/>
      <c r="W75" s="87"/>
      <c r="X75" s="88"/>
      <c r="Y75" s="88"/>
      <c r="Z75" s="57"/>
      <c r="AA75" s="57"/>
      <c r="AB75" s="57"/>
      <c r="AC75" s="57"/>
      <c r="AD75" s="57"/>
      <c r="AE75" s="57"/>
      <c r="AF75" s="57"/>
      <c r="AG75" s="57"/>
      <c r="AH75" s="57"/>
      <c r="AI75" s="57"/>
      <c r="AJ75" s="57"/>
      <c r="AK75" s="57"/>
      <c r="AL75" s="57"/>
      <c r="AM75" s="57"/>
      <c r="AN75" s="57"/>
      <c r="AO75" s="57"/>
      <c r="AP75" s="57"/>
      <c r="AQ75" s="57"/>
      <c r="AR75" s="57"/>
      <c r="AS75" s="57"/>
      <c r="AT75" s="57"/>
    </row>
    <row r="76" spans="1:46" s="19" customFormat="1" ht="12.75" x14ac:dyDescent="0.2">
      <c r="A76" s="29" t="str">
        <f>K11</f>
        <v>Designer</v>
      </c>
      <c r="B76" s="22"/>
      <c r="C76" s="22"/>
      <c r="D76" s="22"/>
      <c r="E76" s="22"/>
      <c r="F76" s="22"/>
      <c r="G76" s="22"/>
      <c r="H76" s="22"/>
      <c r="I76" s="22"/>
      <c r="J76" s="22"/>
      <c r="K76" s="22"/>
      <c r="L76" s="22"/>
      <c r="M76" s="320"/>
      <c r="N76" s="22"/>
      <c r="O76" s="22"/>
      <c r="P76" s="320"/>
      <c r="Q76" s="22"/>
      <c r="R76" s="189"/>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row>
    <row r="77" spans="1:46" s="20" customFormat="1" ht="12.75" x14ac:dyDescent="0.2">
      <c r="A77" s="147"/>
      <c r="B77" s="310"/>
      <c r="C77" s="312"/>
      <c r="D77" s="312"/>
      <c r="E77" s="146"/>
      <c r="F77" s="146"/>
      <c r="G77" s="310"/>
      <c r="H77" s="312"/>
      <c r="I77" s="312"/>
      <c r="J77" s="312"/>
      <c r="K77" s="312"/>
      <c r="L77" s="4"/>
      <c r="M77" s="317"/>
      <c r="N77" s="316"/>
      <c r="O77" s="4"/>
      <c r="P77" s="326"/>
      <c r="Q77" s="325"/>
      <c r="R77" s="189"/>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row>
    <row r="78" spans="1:46" s="20" customFormat="1" ht="12.75" x14ac:dyDescent="0.2">
      <c r="A78" s="147"/>
      <c r="B78" s="311"/>
      <c r="C78" s="313"/>
      <c r="D78" s="313"/>
      <c r="E78" s="146"/>
      <c r="F78" s="146"/>
      <c r="G78" s="311"/>
      <c r="H78" s="313"/>
      <c r="I78" s="313"/>
      <c r="J78" s="313"/>
      <c r="K78" s="313"/>
      <c r="L78" s="19"/>
      <c r="M78" s="318"/>
      <c r="N78" s="315"/>
      <c r="O78" s="4"/>
      <c r="P78" s="327"/>
      <c r="Q78" s="324"/>
      <c r="R78" s="189"/>
      <c r="S78" s="57"/>
      <c r="T78" s="57"/>
      <c r="U78" s="57"/>
      <c r="V78" s="57"/>
      <c r="W78" s="469"/>
      <c r="X78" s="469"/>
      <c r="Y78" s="469"/>
      <c r="Z78" s="57"/>
      <c r="AA78" s="57"/>
      <c r="AB78" s="57"/>
      <c r="AC78" s="57"/>
      <c r="AD78" s="57"/>
      <c r="AE78" s="57"/>
      <c r="AF78" s="57"/>
      <c r="AG78" s="57"/>
      <c r="AH78" s="57"/>
      <c r="AI78" s="57"/>
      <c r="AJ78" s="57"/>
      <c r="AK78" s="57"/>
      <c r="AL78" s="57"/>
      <c r="AM78" s="57"/>
      <c r="AN78" s="57"/>
      <c r="AO78" s="57"/>
      <c r="AP78" s="57"/>
      <c r="AQ78" s="57"/>
      <c r="AR78" s="57"/>
      <c r="AS78" s="57"/>
      <c r="AT78" s="57"/>
    </row>
    <row r="79" spans="1:46" s="20" customFormat="1" ht="12.75" x14ac:dyDescent="0.2">
      <c r="A79" s="147"/>
      <c r="B79" s="311"/>
      <c r="C79" s="313"/>
      <c r="D79" s="313"/>
      <c r="E79" s="146"/>
      <c r="F79" s="146"/>
      <c r="G79" s="311"/>
      <c r="H79" s="313"/>
      <c r="I79" s="313"/>
      <c r="J79" s="313"/>
      <c r="K79" s="313"/>
      <c r="L79" s="19"/>
      <c r="M79" s="318"/>
      <c r="N79" s="315"/>
      <c r="O79" s="4"/>
      <c r="P79" s="327"/>
      <c r="Q79" s="324"/>
      <c r="R79" s="189"/>
      <c r="S79" s="57"/>
      <c r="T79" s="57"/>
      <c r="U79" s="57"/>
      <c r="V79" s="57"/>
      <c r="W79" s="376"/>
      <c r="X79" s="376"/>
      <c r="Y79" s="376"/>
      <c r="Z79" s="57"/>
      <c r="AA79" s="57"/>
      <c r="AB79" s="57"/>
      <c r="AC79" s="57"/>
      <c r="AD79" s="57"/>
      <c r="AE79" s="57"/>
      <c r="AF79" s="57"/>
      <c r="AG79" s="57"/>
      <c r="AH79" s="57"/>
      <c r="AI79" s="57"/>
      <c r="AJ79" s="57"/>
      <c r="AK79" s="57"/>
      <c r="AL79" s="57"/>
      <c r="AM79" s="57"/>
      <c r="AN79" s="57"/>
      <c r="AO79" s="57"/>
      <c r="AP79" s="57"/>
      <c r="AQ79" s="57"/>
      <c r="AR79" s="57"/>
      <c r="AS79" s="57"/>
      <c r="AT79" s="57"/>
    </row>
    <row r="80" spans="1:46" s="20" customFormat="1" ht="12.75" x14ac:dyDescent="0.2">
      <c r="A80" s="147"/>
      <c r="B80" s="311"/>
      <c r="C80" s="313"/>
      <c r="D80" s="313"/>
      <c r="E80" s="146"/>
      <c r="F80" s="146"/>
      <c r="G80" s="311"/>
      <c r="H80" s="313"/>
      <c r="I80" s="313"/>
      <c r="J80" s="313"/>
      <c r="K80" s="313"/>
      <c r="L80" s="19"/>
      <c r="M80" s="318"/>
      <c r="N80" s="315"/>
      <c r="O80" s="4"/>
      <c r="P80" s="327"/>
      <c r="Q80" s="324"/>
      <c r="R80" s="189"/>
      <c r="S80" s="57"/>
      <c r="T80" s="57"/>
      <c r="U80" s="57"/>
      <c r="V80" s="57"/>
      <c r="W80" s="376"/>
      <c r="X80" s="376"/>
      <c r="Y80" s="376"/>
      <c r="Z80" s="57"/>
      <c r="AA80" s="57"/>
      <c r="AB80" s="57"/>
      <c r="AC80" s="57"/>
      <c r="AD80" s="57"/>
      <c r="AE80" s="57"/>
      <c r="AF80" s="57"/>
      <c r="AG80" s="57"/>
      <c r="AH80" s="57"/>
      <c r="AI80" s="57"/>
      <c r="AJ80" s="57"/>
      <c r="AK80" s="57"/>
      <c r="AL80" s="57"/>
      <c r="AM80" s="57"/>
      <c r="AN80" s="57"/>
      <c r="AO80" s="57"/>
      <c r="AP80" s="57"/>
      <c r="AQ80" s="57"/>
      <c r="AR80" s="57"/>
      <c r="AS80" s="57"/>
      <c r="AT80" s="57"/>
    </row>
    <row r="81" spans="1:46" s="20" customFormat="1" ht="12.75" x14ac:dyDescent="0.2">
      <c r="A81" s="147"/>
      <c r="B81" s="311"/>
      <c r="C81" s="313"/>
      <c r="D81" s="313"/>
      <c r="E81" s="146"/>
      <c r="F81" s="146"/>
      <c r="G81" s="311"/>
      <c r="H81" s="313"/>
      <c r="I81" s="313"/>
      <c r="J81" s="313"/>
      <c r="K81" s="313"/>
      <c r="L81" s="19"/>
      <c r="M81" s="318"/>
      <c r="N81" s="315"/>
      <c r="O81" s="4"/>
      <c r="P81" s="327"/>
      <c r="Q81" s="324"/>
      <c r="R81" s="189"/>
      <c r="S81" s="57"/>
      <c r="T81" s="57"/>
      <c r="U81" s="57"/>
      <c r="V81" s="57"/>
      <c r="W81" s="469"/>
      <c r="X81" s="469"/>
      <c r="Y81" s="469"/>
      <c r="Z81" s="57"/>
      <c r="AA81" s="57"/>
      <c r="AB81" s="57"/>
      <c r="AC81" s="57"/>
      <c r="AD81" s="57"/>
      <c r="AE81" s="57"/>
      <c r="AF81" s="57"/>
      <c r="AG81" s="57"/>
      <c r="AH81" s="57"/>
      <c r="AI81" s="57"/>
      <c r="AJ81" s="57"/>
      <c r="AK81" s="57"/>
      <c r="AL81" s="57"/>
      <c r="AM81" s="57"/>
      <c r="AN81" s="57"/>
      <c r="AO81" s="57"/>
      <c r="AP81" s="57"/>
      <c r="AQ81" s="57"/>
      <c r="AR81" s="57"/>
      <c r="AS81" s="57"/>
      <c r="AT81" s="57"/>
    </row>
    <row r="82" spans="1:46" s="20" customFormat="1" ht="12.75" x14ac:dyDescent="0.2">
      <c r="A82" s="147"/>
      <c r="B82" s="311"/>
      <c r="C82" s="313"/>
      <c r="D82" s="313"/>
      <c r="E82" s="146"/>
      <c r="F82" s="146"/>
      <c r="G82" s="311"/>
      <c r="H82" s="313"/>
      <c r="I82" s="313"/>
      <c r="J82" s="313"/>
      <c r="K82" s="313"/>
      <c r="L82" s="19"/>
      <c r="M82" s="318"/>
      <c r="N82" s="315"/>
      <c r="O82" s="4"/>
      <c r="P82" s="327"/>
      <c r="Q82" s="324"/>
      <c r="R82" s="189"/>
      <c r="S82" s="57"/>
      <c r="T82" s="57"/>
      <c r="U82" s="57"/>
      <c r="V82" s="57"/>
      <c r="W82" s="469"/>
      <c r="X82" s="469"/>
      <c r="Y82" s="469"/>
      <c r="Z82" s="57"/>
      <c r="AA82" s="57"/>
      <c r="AB82" s="57"/>
      <c r="AC82" s="57"/>
      <c r="AD82" s="57"/>
      <c r="AE82" s="57"/>
      <c r="AF82" s="57"/>
      <c r="AG82" s="57"/>
      <c r="AH82" s="57"/>
      <c r="AI82" s="57"/>
      <c r="AJ82" s="57"/>
      <c r="AK82" s="57"/>
      <c r="AL82" s="57"/>
      <c r="AM82" s="57"/>
      <c r="AN82" s="57"/>
      <c r="AO82" s="57"/>
      <c r="AP82" s="57"/>
      <c r="AQ82" s="57"/>
      <c r="AR82" s="57"/>
      <c r="AS82" s="57"/>
      <c r="AT82" s="57"/>
    </row>
    <row r="83" spans="1:46" s="20" customFormat="1" ht="12.75" x14ac:dyDescent="0.2">
      <c r="A83" s="147"/>
      <c r="B83" s="311"/>
      <c r="C83" s="313"/>
      <c r="D83" s="313"/>
      <c r="E83" s="146"/>
      <c r="F83" s="146"/>
      <c r="G83" s="311"/>
      <c r="H83" s="313"/>
      <c r="I83" s="313"/>
      <c r="J83" s="313"/>
      <c r="K83" s="313"/>
      <c r="L83" s="19"/>
      <c r="M83" s="318"/>
      <c r="N83" s="315"/>
      <c r="O83" s="4"/>
      <c r="P83" s="327"/>
      <c r="Q83" s="324"/>
      <c r="R83" s="189"/>
      <c r="S83" s="57"/>
      <c r="T83" s="57"/>
      <c r="U83" s="57"/>
      <c r="V83" s="57"/>
      <c r="W83" s="361"/>
      <c r="X83" s="361"/>
      <c r="Y83" s="361"/>
      <c r="Z83" s="57"/>
      <c r="AA83" s="57"/>
      <c r="AB83" s="57"/>
      <c r="AC83" s="57"/>
      <c r="AD83" s="57"/>
      <c r="AE83" s="57"/>
      <c r="AF83" s="57"/>
      <c r="AG83" s="57"/>
      <c r="AH83" s="57"/>
      <c r="AI83" s="57"/>
      <c r="AJ83" s="57"/>
      <c r="AK83" s="57"/>
      <c r="AL83" s="57"/>
      <c r="AM83" s="57"/>
      <c r="AN83" s="57"/>
      <c r="AO83" s="57"/>
      <c r="AP83" s="57"/>
      <c r="AQ83" s="57"/>
      <c r="AR83" s="57"/>
      <c r="AS83" s="57"/>
      <c r="AT83" s="57"/>
    </row>
    <row r="84" spans="1:46" s="20" customFormat="1" ht="12.75" x14ac:dyDescent="0.2">
      <c r="A84" s="147"/>
      <c r="B84" s="311"/>
      <c r="C84" s="313"/>
      <c r="D84" s="313"/>
      <c r="E84" s="146"/>
      <c r="F84" s="146"/>
      <c r="G84" s="311"/>
      <c r="H84" s="313"/>
      <c r="I84" s="313"/>
      <c r="J84" s="313"/>
      <c r="K84" s="313"/>
      <c r="L84" s="19"/>
      <c r="M84" s="318"/>
      <c r="N84" s="315"/>
      <c r="O84" s="4"/>
      <c r="P84" s="327"/>
      <c r="Q84" s="324"/>
      <c r="R84" s="189"/>
      <c r="S84" s="57"/>
      <c r="T84" s="57"/>
      <c r="U84" s="57"/>
      <c r="V84" s="57"/>
      <c r="W84" s="361"/>
      <c r="X84" s="361"/>
      <c r="Y84" s="361"/>
      <c r="Z84" s="57"/>
      <c r="AA84" s="57"/>
      <c r="AB84" s="57"/>
      <c r="AC84" s="57"/>
      <c r="AD84" s="57"/>
      <c r="AE84" s="57"/>
      <c r="AF84" s="57"/>
      <c r="AG84" s="57"/>
      <c r="AH84" s="57"/>
      <c r="AI84" s="57"/>
      <c r="AJ84" s="57"/>
      <c r="AK84" s="57"/>
      <c r="AL84" s="57"/>
      <c r="AM84" s="57"/>
      <c r="AN84" s="57"/>
      <c r="AO84" s="57"/>
      <c r="AP84" s="57"/>
      <c r="AQ84" s="57"/>
      <c r="AR84" s="57"/>
      <c r="AS84" s="57"/>
      <c r="AT84" s="57"/>
    </row>
    <row r="85" spans="1:46" s="20" customFormat="1" ht="12.75" x14ac:dyDescent="0.2">
      <c r="A85" s="147"/>
      <c r="B85" s="311"/>
      <c r="C85" s="313"/>
      <c r="D85" s="313"/>
      <c r="E85" s="146"/>
      <c r="F85" s="146"/>
      <c r="G85" s="311"/>
      <c r="H85" s="313"/>
      <c r="I85" s="313"/>
      <c r="J85" s="313"/>
      <c r="K85" s="313"/>
      <c r="L85" s="19"/>
      <c r="M85" s="318"/>
      <c r="N85" s="315"/>
      <c r="O85" s="4"/>
      <c r="P85" s="327"/>
      <c r="Q85" s="324"/>
      <c r="R85" s="189"/>
      <c r="S85" s="57"/>
      <c r="T85" s="57"/>
      <c r="U85" s="57"/>
      <c r="V85" s="57"/>
      <c r="W85" s="469"/>
      <c r="X85" s="469"/>
      <c r="Y85" s="469"/>
      <c r="Z85" s="57"/>
      <c r="AA85" s="57"/>
      <c r="AB85" s="57"/>
      <c r="AC85" s="57"/>
      <c r="AD85" s="57"/>
      <c r="AE85" s="57"/>
      <c r="AF85" s="57"/>
      <c r="AG85" s="57"/>
      <c r="AH85" s="57"/>
      <c r="AI85" s="57"/>
      <c r="AJ85" s="57"/>
      <c r="AK85" s="57"/>
      <c r="AL85" s="57"/>
      <c r="AM85" s="57"/>
      <c r="AN85" s="57"/>
      <c r="AO85" s="57"/>
      <c r="AP85" s="57"/>
      <c r="AQ85" s="57"/>
      <c r="AR85" s="57"/>
      <c r="AS85" s="57"/>
      <c r="AT85" s="57"/>
    </row>
    <row r="86" spans="1:46" s="20" customFormat="1" ht="12.75" x14ac:dyDescent="0.2">
      <c r="A86" s="147"/>
      <c r="B86" s="311"/>
      <c r="C86" s="313"/>
      <c r="D86" s="313"/>
      <c r="E86" s="146"/>
      <c r="F86" s="146"/>
      <c r="G86" s="311"/>
      <c r="H86" s="313"/>
      <c r="I86" s="313"/>
      <c r="J86" s="313"/>
      <c r="K86" s="313"/>
      <c r="L86" s="19"/>
      <c r="M86" s="318"/>
      <c r="N86" s="315"/>
      <c r="O86" s="4"/>
      <c r="P86" s="327"/>
      <c r="Q86" s="324"/>
      <c r="R86" s="189"/>
      <c r="S86" s="57"/>
      <c r="T86" s="57"/>
      <c r="U86" s="57"/>
      <c r="V86" s="57"/>
      <c r="W86" s="469"/>
      <c r="X86" s="469"/>
      <c r="Y86" s="469"/>
      <c r="Z86" s="57"/>
      <c r="AA86" s="57"/>
      <c r="AB86" s="57"/>
      <c r="AC86" s="57"/>
      <c r="AD86" s="57"/>
      <c r="AE86" s="57"/>
      <c r="AF86" s="57"/>
      <c r="AG86" s="57"/>
      <c r="AH86" s="57"/>
      <c r="AI86" s="57"/>
      <c r="AJ86" s="57"/>
      <c r="AK86" s="57"/>
      <c r="AL86" s="57"/>
      <c r="AM86" s="57"/>
      <c r="AN86" s="57"/>
      <c r="AO86" s="57"/>
      <c r="AP86" s="57"/>
      <c r="AQ86" s="57"/>
      <c r="AR86" s="57"/>
      <c r="AS86" s="57"/>
      <c r="AT86" s="57"/>
    </row>
    <row r="87" spans="1:46" s="20" customFormat="1" ht="12.75" x14ac:dyDescent="0.2">
      <c r="A87" s="147"/>
      <c r="B87" s="311"/>
      <c r="C87" s="313"/>
      <c r="D87" s="313"/>
      <c r="E87" s="146"/>
      <c r="F87" s="146"/>
      <c r="G87" s="311"/>
      <c r="H87" s="313"/>
      <c r="I87" s="313"/>
      <c r="J87" s="313"/>
      <c r="K87" s="313"/>
      <c r="L87" s="19"/>
      <c r="M87" s="318"/>
      <c r="N87" s="315"/>
      <c r="O87" s="4"/>
      <c r="P87" s="327"/>
      <c r="Q87" s="324"/>
      <c r="R87" s="189"/>
      <c r="S87" s="57"/>
      <c r="T87" s="57"/>
      <c r="U87" s="57"/>
      <c r="V87" s="57"/>
      <c r="W87" s="469"/>
      <c r="X87" s="469"/>
      <c r="Y87" s="469"/>
      <c r="Z87" s="57"/>
      <c r="AA87" s="57"/>
      <c r="AB87" s="57"/>
      <c r="AC87" s="57"/>
      <c r="AD87" s="57"/>
      <c r="AE87" s="57"/>
      <c r="AF87" s="57"/>
      <c r="AG87" s="57"/>
      <c r="AH87" s="57"/>
      <c r="AI87" s="57"/>
      <c r="AJ87" s="57"/>
      <c r="AK87" s="57"/>
      <c r="AL87" s="57"/>
      <c r="AM87" s="57"/>
      <c r="AN87" s="57"/>
      <c r="AO87" s="57"/>
      <c r="AP87" s="57"/>
      <c r="AQ87" s="57"/>
      <c r="AR87" s="57"/>
      <c r="AS87" s="57"/>
      <c r="AT87" s="57"/>
    </row>
    <row r="88" spans="1:46" s="20" customFormat="1" ht="12.75" x14ac:dyDescent="0.2">
      <c r="A88" s="147"/>
      <c r="B88" s="311"/>
      <c r="C88" s="313"/>
      <c r="D88" s="313"/>
      <c r="E88" s="146"/>
      <c r="F88" s="146"/>
      <c r="G88" s="311"/>
      <c r="H88" s="313"/>
      <c r="I88" s="313"/>
      <c r="J88" s="313"/>
      <c r="K88" s="313"/>
      <c r="L88" s="19"/>
      <c r="M88" s="318"/>
      <c r="N88" s="315"/>
      <c r="O88" s="4"/>
      <c r="P88" s="327"/>
      <c r="Q88" s="324"/>
      <c r="R88" s="189"/>
      <c r="S88" s="57"/>
      <c r="T88" s="57"/>
      <c r="U88" s="57"/>
      <c r="V88" s="57"/>
      <c r="W88" s="469"/>
      <c r="X88" s="469"/>
      <c r="Y88" s="469"/>
      <c r="Z88" s="57"/>
      <c r="AA88" s="57"/>
      <c r="AB88" s="57"/>
      <c r="AC88" s="57"/>
      <c r="AD88" s="57"/>
      <c r="AE88" s="57"/>
      <c r="AF88" s="57"/>
      <c r="AG88" s="57"/>
      <c r="AH88" s="57"/>
      <c r="AI88" s="57"/>
      <c r="AJ88" s="57"/>
      <c r="AK88" s="57"/>
      <c r="AL88" s="57"/>
      <c r="AM88" s="57"/>
      <c r="AN88" s="57"/>
      <c r="AO88" s="57"/>
      <c r="AP88" s="57"/>
      <c r="AQ88" s="57"/>
      <c r="AR88" s="57"/>
      <c r="AS88" s="57"/>
      <c r="AT88" s="57"/>
    </row>
    <row r="89" spans="1:46" s="20" customFormat="1" ht="13.5" thickBot="1" x14ac:dyDescent="0.25">
      <c r="A89" s="192"/>
      <c r="B89" s="148"/>
      <c r="C89" s="148"/>
      <c r="D89" s="148"/>
      <c r="E89" s="148"/>
      <c r="F89" s="148"/>
      <c r="G89" s="148"/>
      <c r="H89" s="148"/>
      <c r="I89" s="148"/>
      <c r="J89" s="148"/>
      <c r="K89" s="148"/>
      <c r="L89" s="149" t="s">
        <v>12</v>
      </c>
      <c r="M89" s="319">
        <f>IF(SUM(P77:P88)*100=100,ROUND(M77*P77+M78*P78+M79*P79+M80*P80+M81*P81+M82*P82+M83*P83+M84*P84+M85*P85+M86*P86+M87*P87+M88*P88,2),IF(SUM(P77:P88)=0,0,"ERROR"))</f>
        <v>0</v>
      </c>
      <c r="N89" s="314"/>
      <c r="P89" s="328">
        <f>IF(SUM(P77:P88)*100=100,,IF(SUM(P77:P88)=0,0,"Sum must = 100%"))</f>
        <v>0</v>
      </c>
      <c r="Q89" s="323"/>
      <c r="R89" s="191"/>
      <c r="S89" s="57"/>
      <c r="T89" s="57"/>
      <c r="U89" s="57"/>
      <c r="V89" s="57"/>
      <c r="W89" s="87"/>
      <c r="X89" s="88"/>
      <c r="Y89" s="88"/>
      <c r="Z89" s="57"/>
      <c r="AA89" s="57"/>
      <c r="AB89" s="57"/>
      <c r="AC89" s="57"/>
      <c r="AD89" s="57"/>
      <c r="AE89" s="57"/>
      <c r="AF89" s="57"/>
      <c r="AG89" s="57"/>
      <c r="AH89" s="57"/>
      <c r="AI89" s="57"/>
      <c r="AJ89" s="57"/>
      <c r="AK89" s="57"/>
      <c r="AL89" s="57"/>
      <c r="AM89" s="57"/>
      <c r="AN89" s="57"/>
      <c r="AO89" s="57"/>
      <c r="AP89" s="57"/>
      <c r="AQ89" s="57"/>
      <c r="AR89" s="57"/>
      <c r="AS89" s="57"/>
      <c r="AT89" s="57"/>
    </row>
    <row r="90" spans="1:46" s="19" customFormat="1" ht="12.75" x14ac:dyDescent="0.2">
      <c r="A90" s="29" t="str">
        <f>K12</f>
        <v>Technician</v>
      </c>
      <c r="B90" s="22"/>
      <c r="C90" s="22"/>
      <c r="D90" s="22"/>
      <c r="E90" s="22"/>
      <c r="F90" s="22"/>
      <c r="G90" s="22"/>
      <c r="H90" s="22"/>
      <c r="I90" s="22"/>
      <c r="J90" s="22"/>
      <c r="K90" s="22"/>
      <c r="L90" s="22"/>
      <c r="M90" s="320"/>
      <c r="N90" s="22"/>
      <c r="O90" s="22"/>
      <c r="P90" s="320"/>
      <c r="Q90" s="22"/>
      <c r="R90" s="189"/>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row>
    <row r="91" spans="1:46" s="20" customFormat="1" ht="12.75" x14ac:dyDescent="0.2">
      <c r="A91" s="147"/>
      <c r="B91" s="310"/>
      <c r="C91" s="312"/>
      <c r="D91" s="312"/>
      <c r="E91" s="146"/>
      <c r="F91" s="146"/>
      <c r="G91" s="310"/>
      <c r="H91" s="312"/>
      <c r="I91" s="312"/>
      <c r="J91" s="312"/>
      <c r="K91" s="312"/>
      <c r="L91" s="4"/>
      <c r="M91" s="317"/>
      <c r="N91" s="316"/>
      <c r="O91" s="4"/>
      <c r="P91" s="326"/>
      <c r="Q91" s="325"/>
      <c r="R91" s="189"/>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row>
    <row r="92" spans="1:46" s="20" customFormat="1" ht="12.75" x14ac:dyDescent="0.2">
      <c r="A92" s="147"/>
      <c r="B92" s="311"/>
      <c r="C92" s="313"/>
      <c r="D92" s="313"/>
      <c r="E92" s="146"/>
      <c r="F92" s="146"/>
      <c r="G92" s="311"/>
      <c r="H92" s="313"/>
      <c r="I92" s="313"/>
      <c r="J92" s="313"/>
      <c r="K92" s="313"/>
      <c r="L92" s="19"/>
      <c r="M92" s="318"/>
      <c r="N92" s="315"/>
      <c r="O92" s="4"/>
      <c r="P92" s="327"/>
      <c r="Q92" s="324"/>
      <c r="R92" s="189"/>
      <c r="S92" s="57"/>
      <c r="T92" s="57"/>
      <c r="U92" s="57"/>
      <c r="V92" s="57"/>
      <c r="W92" s="469"/>
      <c r="X92" s="469"/>
      <c r="Y92" s="469"/>
      <c r="Z92" s="57"/>
      <c r="AA92" s="57"/>
      <c r="AB92" s="57"/>
      <c r="AC92" s="57"/>
      <c r="AD92" s="57"/>
      <c r="AE92" s="57"/>
      <c r="AF92" s="57"/>
      <c r="AG92" s="57"/>
      <c r="AH92" s="57"/>
      <c r="AI92" s="57"/>
      <c r="AJ92" s="57"/>
      <c r="AK92" s="57"/>
      <c r="AL92" s="57"/>
      <c r="AM92" s="57"/>
      <c r="AN92" s="57"/>
      <c r="AO92" s="57"/>
      <c r="AP92" s="57"/>
      <c r="AQ92" s="57"/>
      <c r="AR92" s="57"/>
      <c r="AS92" s="57"/>
      <c r="AT92" s="57"/>
    </row>
    <row r="93" spans="1:46" s="20" customFormat="1" ht="12.75" x14ac:dyDescent="0.2">
      <c r="A93" s="147"/>
      <c r="B93" s="311"/>
      <c r="C93" s="313"/>
      <c r="D93" s="313"/>
      <c r="E93" s="146"/>
      <c r="F93" s="146"/>
      <c r="G93" s="311"/>
      <c r="H93" s="313"/>
      <c r="I93" s="313"/>
      <c r="J93" s="313"/>
      <c r="K93" s="313"/>
      <c r="L93" s="19"/>
      <c r="M93" s="318"/>
      <c r="N93" s="315"/>
      <c r="O93" s="4"/>
      <c r="P93" s="327"/>
      <c r="Q93" s="324"/>
      <c r="R93" s="189"/>
      <c r="S93" s="57"/>
      <c r="T93" s="57"/>
      <c r="U93" s="57"/>
      <c r="V93" s="57"/>
      <c r="W93" s="376"/>
      <c r="X93" s="376"/>
      <c r="Y93" s="376"/>
      <c r="Z93" s="57"/>
      <c r="AA93" s="57"/>
      <c r="AB93" s="57"/>
      <c r="AC93" s="57"/>
      <c r="AD93" s="57"/>
      <c r="AE93" s="57"/>
      <c r="AF93" s="57"/>
      <c r="AG93" s="57"/>
      <c r="AH93" s="57"/>
      <c r="AI93" s="57"/>
      <c r="AJ93" s="57"/>
      <c r="AK93" s="57"/>
      <c r="AL93" s="57"/>
      <c r="AM93" s="57"/>
      <c r="AN93" s="57"/>
      <c r="AO93" s="57"/>
      <c r="AP93" s="57"/>
      <c r="AQ93" s="57"/>
      <c r="AR93" s="57"/>
      <c r="AS93" s="57"/>
      <c r="AT93" s="57"/>
    </row>
    <row r="94" spans="1:46" s="20" customFormat="1" ht="12.75" x14ac:dyDescent="0.2">
      <c r="A94" s="147"/>
      <c r="B94" s="311"/>
      <c r="C94" s="313"/>
      <c r="D94" s="313"/>
      <c r="E94" s="146"/>
      <c r="F94" s="146"/>
      <c r="G94" s="311"/>
      <c r="H94" s="313"/>
      <c r="I94" s="313"/>
      <c r="J94" s="313"/>
      <c r="K94" s="313"/>
      <c r="L94" s="19"/>
      <c r="M94" s="318"/>
      <c r="N94" s="315"/>
      <c r="O94" s="4"/>
      <c r="P94" s="327"/>
      <c r="Q94" s="324"/>
      <c r="R94" s="189"/>
      <c r="S94" s="57"/>
      <c r="T94" s="57"/>
      <c r="U94" s="57"/>
      <c r="V94" s="57"/>
      <c r="W94" s="376"/>
      <c r="X94" s="376"/>
      <c r="Y94" s="376"/>
      <c r="Z94" s="57"/>
      <c r="AA94" s="57"/>
      <c r="AB94" s="57"/>
      <c r="AC94" s="57"/>
      <c r="AD94" s="57"/>
      <c r="AE94" s="57"/>
      <c r="AF94" s="57"/>
      <c r="AG94" s="57"/>
      <c r="AH94" s="57"/>
      <c r="AI94" s="57"/>
      <c r="AJ94" s="57"/>
      <c r="AK94" s="57"/>
      <c r="AL94" s="57"/>
      <c r="AM94" s="57"/>
      <c r="AN94" s="57"/>
      <c r="AO94" s="57"/>
      <c r="AP94" s="57"/>
      <c r="AQ94" s="57"/>
      <c r="AR94" s="57"/>
      <c r="AS94" s="57"/>
      <c r="AT94" s="57"/>
    </row>
    <row r="95" spans="1:46" s="20" customFormat="1" ht="12.75" x14ac:dyDescent="0.2">
      <c r="A95" s="147"/>
      <c r="B95" s="311"/>
      <c r="C95" s="313"/>
      <c r="D95" s="313"/>
      <c r="E95" s="146"/>
      <c r="F95" s="146"/>
      <c r="G95" s="311"/>
      <c r="H95" s="313"/>
      <c r="I95" s="313"/>
      <c r="J95" s="313"/>
      <c r="K95" s="313"/>
      <c r="L95" s="19"/>
      <c r="M95" s="318"/>
      <c r="N95" s="315"/>
      <c r="O95" s="4"/>
      <c r="P95" s="327"/>
      <c r="Q95" s="324"/>
      <c r="R95" s="189"/>
      <c r="S95" s="57"/>
      <c r="T95" s="57"/>
      <c r="U95" s="57"/>
      <c r="V95" s="57"/>
      <c r="W95" s="469"/>
      <c r="X95" s="469"/>
      <c r="Y95" s="469"/>
      <c r="Z95" s="57"/>
      <c r="AA95" s="57"/>
      <c r="AB95" s="57"/>
      <c r="AC95" s="57"/>
      <c r="AD95" s="57"/>
      <c r="AE95" s="57"/>
      <c r="AF95" s="57"/>
      <c r="AG95" s="57"/>
      <c r="AH95" s="57"/>
      <c r="AI95" s="57"/>
      <c r="AJ95" s="57"/>
      <c r="AK95" s="57"/>
      <c r="AL95" s="57"/>
      <c r="AM95" s="57"/>
      <c r="AN95" s="57"/>
      <c r="AO95" s="57"/>
      <c r="AP95" s="57"/>
      <c r="AQ95" s="57"/>
      <c r="AR95" s="57"/>
      <c r="AS95" s="57"/>
      <c r="AT95" s="57"/>
    </row>
    <row r="96" spans="1:46" s="20" customFormat="1" ht="12.75" x14ac:dyDescent="0.2">
      <c r="A96" s="147"/>
      <c r="B96" s="311"/>
      <c r="C96" s="313"/>
      <c r="D96" s="313"/>
      <c r="E96" s="146"/>
      <c r="F96" s="146"/>
      <c r="G96" s="311"/>
      <c r="H96" s="313"/>
      <c r="I96" s="313"/>
      <c r="J96" s="313"/>
      <c r="K96" s="313"/>
      <c r="L96" s="19"/>
      <c r="M96" s="318"/>
      <c r="N96" s="315"/>
      <c r="O96" s="4"/>
      <c r="P96" s="327"/>
      <c r="Q96" s="324"/>
      <c r="R96" s="189"/>
      <c r="S96" s="57"/>
      <c r="T96" s="57"/>
      <c r="U96" s="57"/>
      <c r="V96" s="57"/>
      <c r="W96" s="469"/>
      <c r="X96" s="469"/>
      <c r="Y96" s="469"/>
      <c r="Z96" s="57"/>
      <c r="AA96" s="57"/>
      <c r="AB96" s="57"/>
      <c r="AC96" s="57"/>
      <c r="AD96" s="57"/>
      <c r="AE96" s="57"/>
      <c r="AF96" s="57"/>
      <c r="AG96" s="57"/>
      <c r="AH96" s="57"/>
      <c r="AI96" s="57"/>
      <c r="AJ96" s="57"/>
      <c r="AK96" s="57"/>
      <c r="AL96" s="57"/>
      <c r="AM96" s="57"/>
      <c r="AN96" s="57"/>
      <c r="AO96" s="57"/>
      <c r="AP96" s="57"/>
      <c r="AQ96" s="57"/>
      <c r="AR96" s="57"/>
      <c r="AS96" s="57"/>
      <c r="AT96" s="57"/>
    </row>
    <row r="97" spans="1:46" s="20" customFormat="1" ht="12.75" x14ac:dyDescent="0.2">
      <c r="A97" s="147"/>
      <c r="B97" s="311"/>
      <c r="C97" s="313"/>
      <c r="D97" s="313"/>
      <c r="E97" s="146"/>
      <c r="F97" s="146"/>
      <c r="G97" s="311"/>
      <c r="H97" s="313"/>
      <c r="I97" s="313"/>
      <c r="J97" s="313"/>
      <c r="K97" s="313"/>
      <c r="L97" s="19"/>
      <c r="M97" s="318"/>
      <c r="N97" s="315"/>
      <c r="O97" s="4"/>
      <c r="P97" s="327"/>
      <c r="Q97" s="324"/>
      <c r="R97" s="189"/>
      <c r="S97" s="57"/>
      <c r="T97" s="57"/>
      <c r="U97" s="57"/>
      <c r="V97" s="57"/>
      <c r="W97" s="361"/>
      <c r="X97" s="361"/>
      <c r="Y97" s="361"/>
      <c r="Z97" s="57"/>
      <c r="AA97" s="57"/>
      <c r="AB97" s="57"/>
      <c r="AC97" s="57"/>
      <c r="AD97" s="57"/>
      <c r="AE97" s="57"/>
      <c r="AF97" s="57"/>
      <c r="AG97" s="57"/>
      <c r="AH97" s="57"/>
      <c r="AI97" s="57"/>
      <c r="AJ97" s="57"/>
      <c r="AK97" s="57"/>
      <c r="AL97" s="57"/>
      <c r="AM97" s="57"/>
      <c r="AN97" s="57"/>
      <c r="AO97" s="57"/>
      <c r="AP97" s="57"/>
      <c r="AQ97" s="57"/>
      <c r="AR97" s="57"/>
      <c r="AS97" s="57"/>
      <c r="AT97" s="57"/>
    </row>
    <row r="98" spans="1:46" s="20" customFormat="1" ht="12.75" x14ac:dyDescent="0.2">
      <c r="A98" s="147"/>
      <c r="B98" s="311"/>
      <c r="C98" s="313"/>
      <c r="D98" s="313"/>
      <c r="E98" s="146"/>
      <c r="F98" s="146"/>
      <c r="G98" s="311"/>
      <c r="H98" s="313"/>
      <c r="I98" s="313"/>
      <c r="J98" s="313"/>
      <c r="K98" s="313"/>
      <c r="L98" s="19"/>
      <c r="M98" s="318"/>
      <c r="N98" s="315"/>
      <c r="O98" s="4"/>
      <c r="P98" s="327"/>
      <c r="Q98" s="324"/>
      <c r="R98" s="189"/>
      <c r="S98" s="57"/>
      <c r="T98" s="57"/>
      <c r="U98" s="57"/>
      <c r="V98" s="57"/>
      <c r="W98" s="361"/>
      <c r="X98" s="361"/>
      <c r="Y98" s="361"/>
      <c r="Z98" s="57"/>
      <c r="AA98" s="57"/>
      <c r="AB98" s="57"/>
      <c r="AC98" s="57"/>
      <c r="AD98" s="57"/>
      <c r="AE98" s="57"/>
      <c r="AF98" s="57"/>
      <c r="AG98" s="57"/>
      <c r="AH98" s="57"/>
      <c r="AI98" s="57"/>
      <c r="AJ98" s="57"/>
      <c r="AK98" s="57"/>
      <c r="AL98" s="57"/>
      <c r="AM98" s="57"/>
      <c r="AN98" s="57"/>
      <c r="AO98" s="57"/>
      <c r="AP98" s="57"/>
      <c r="AQ98" s="57"/>
      <c r="AR98" s="57"/>
      <c r="AS98" s="57"/>
      <c r="AT98" s="57"/>
    </row>
    <row r="99" spans="1:46" s="20" customFormat="1" ht="12.75" x14ac:dyDescent="0.2">
      <c r="A99" s="147"/>
      <c r="B99" s="311"/>
      <c r="C99" s="313"/>
      <c r="D99" s="313"/>
      <c r="E99" s="146"/>
      <c r="F99" s="146"/>
      <c r="G99" s="311"/>
      <c r="H99" s="313"/>
      <c r="I99" s="313"/>
      <c r="J99" s="313"/>
      <c r="K99" s="313"/>
      <c r="L99" s="19"/>
      <c r="M99" s="318"/>
      <c r="N99" s="315"/>
      <c r="O99" s="4"/>
      <c r="P99" s="327"/>
      <c r="Q99" s="324"/>
      <c r="R99" s="189"/>
      <c r="S99" s="57"/>
      <c r="T99" s="57"/>
      <c r="U99" s="57"/>
      <c r="V99" s="57"/>
      <c r="W99" s="469"/>
      <c r="X99" s="469"/>
      <c r="Y99" s="469"/>
      <c r="Z99" s="57"/>
      <c r="AA99" s="57"/>
      <c r="AB99" s="57"/>
      <c r="AC99" s="57"/>
      <c r="AD99" s="57"/>
      <c r="AE99" s="57"/>
      <c r="AF99" s="57"/>
      <c r="AG99" s="57"/>
      <c r="AH99" s="57"/>
      <c r="AI99" s="57"/>
      <c r="AJ99" s="57"/>
      <c r="AK99" s="57"/>
      <c r="AL99" s="57"/>
      <c r="AM99" s="57"/>
      <c r="AN99" s="57"/>
      <c r="AO99" s="57"/>
      <c r="AP99" s="57"/>
      <c r="AQ99" s="57"/>
      <c r="AR99" s="57"/>
      <c r="AS99" s="57"/>
      <c r="AT99" s="57"/>
    </row>
    <row r="100" spans="1:46" s="20" customFormat="1" ht="12.75" x14ac:dyDescent="0.2">
      <c r="A100" s="147"/>
      <c r="B100" s="311"/>
      <c r="C100" s="313"/>
      <c r="D100" s="313"/>
      <c r="E100" s="146"/>
      <c r="F100" s="146"/>
      <c r="G100" s="311"/>
      <c r="H100" s="313"/>
      <c r="I100" s="313"/>
      <c r="J100" s="313"/>
      <c r="K100" s="313"/>
      <c r="L100" s="19"/>
      <c r="M100" s="318"/>
      <c r="N100" s="315"/>
      <c r="O100" s="4"/>
      <c r="P100" s="327"/>
      <c r="Q100" s="324"/>
      <c r="R100" s="189"/>
      <c r="S100" s="57"/>
      <c r="T100" s="57"/>
      <c r="U100" s="57"/>
      <c r="V100" s="57"/>
      <c r="W100" s="469"/>
      <c r="X100" s="469"/>
      <c r="Y100" s="469"/>
      <c r="Z100" s="57"/>
      <c r="AA100" s="57"/>
      <c r="AB100" s="57"/>
      <c r="AC100" s="57"/>
      <c r="AD100" s="57"/>
      <c r="AE100" s="57"/>
      <c r="AF100" s="57"/>
      <c r="AG100" s="57"/>
      <c r="AH100" s="57"/>
      <c r="AI100" s="57"/>
      <c r="AJ100" s="57"/>
      <c r="AK100" s="57"/>
      <c r="AL100" s="57"/>
      <c r="AM100" s="57"/>
      <c r="AN100" s="57"/>
      <c r="AO100" s="57"/>
      <c r="AP100" s="57"/>
      <c r="AQ100" s="57"/>
      <c r="AR100" s="57"/>
      <c r="AS100" s="57"/>
      <c r="AT100" s="57"/>
    </row>
    <row r="101" spans="1:46" s="20" customFormat="1" ht="12.75" x14ac:dyDescent="0.2">
      <c r="A101" s="147"/>
      <c r="B101" s="311"/>
      <c r="C101" s="313"/>
      <c r="D101" s="313"/>
      <c r="E101" s="146"/>
      <c r="F101" s="146"/>
      <c r="G101" s="311"/>
      <c r="H101" s="313"/>
      <c r="I101" s="313"/>
      <c r="J101" s="313"/>
      <c r="K101" s="313"/>
      <c r="L101" s="19"/>
      <c r="M101" s="318"/>
      <c r="N101" s="315"/>
      <c r="O101" s="4"/>
      <c r="P101" s="327"/>
      <c r="Q101" s="324"/>
      <c r="R101" s="189"/>
      <c r="S101" s="57"/>
      <c r="T101" s="57"/>
      <c r="U101" s="57"/>
      <c r="V101" s="57"/>
      <c r="W101" s="469"/>
      <c r="X101" s="469"/>
      <c r="Y101" s="469"/>
      <c r="Z101" s="57"/>
      <c r="AA101" s="57"/>
      <c r="AB101" s="57"/>
      <c r="AC101" s="57"/>
      <c r="AD101" s="57"/>
      <c r="AE101" s="57"/>
      <c r="AF101" s="57"/>
      <c r="AG101" s="57"/>
      <c r="AH101" s="57"/>
      <c r="AI101" s="57"/>
      <c r="AJ101" s="57"/>
      <c r="AK101" s="57"/>
      <c r="AL101" s="57"/>
      <c r="AM101" s="57"/>
      <c r="AN101" s="57"/>
      <c r="AO101" s="57"/>
      <c r="AP101" s="57"/>
      <c r="AQ101" s="57"/>
      <c r="AR101" s="57"/>
      <c r="AS101" s="57"/>
      <c r="AT101" s="57"/>
    </row>
    <row r="102" spans="1:46" s="20" customFormat="1" ht="12.75" x14ac:dyDescent="0.2">
      <c r="A102" s="147"/>
      <c r="B102" s="311"/>
      <c r="C102" s="313"/>
      <c r="D102" s="313"/>
      <c r="E102" s="146"/>
      <c r="F102" s="146"/>
      <c r="G102" s="311"/>
      <c r="H102" s="313"/>
      <c r="I102" s="313"/>
      <c r="J102" s="313"/>
      <c r="K102" s="313"/>
      <c r="L102" s="19"/>
      <c r="M102" s="318"/>
      <c r="N102" s="315"/>
      <c r="O102" s="4"/>
      <c r="P102" s="327"/>
      <c r="Q102" s="324"/>
      <c r="R102" s="189"/>
      <c r="S102" s="57"/>
      <c r="T102" s="57"/>
      <c r="U102" s="57"/>
      <c r="V102" s="57"/>
      <c r="W102" s="469"/>
      <c r="X102" s="469"/>
      <c r="Y102" s="469"/>
      <c r="Z102" s="57"/>
      <c r="AA102" s="57"/>
      <c r="AB102" s="57"/>
      <c r="AC102" s="57"/>
      <c r="AD102" s="57"/>
      <c r="AE102" s="57"/>
      <c r="AF102" s="57"/>
      <c r="AG102" s="57"/>
      <c r="AH102" s="57"/>
      <c r="AI102" s="57"/>
      <c r="AJ102" s="57"/>
      <c r="AK102" s="57"/>
      <c r="AL102" s="57"/>
      <c r="AM102" s="57"/>
      <c r="AN102" s="57"/>
      <c r="AO102" s="57"/>
      <c r="AP102" s="57"/>
      <c r="AQ102" s="57"/>
      <c r="AR102" s="57"/>
      <c r="AS102" s="57"/>
      <c r="AT102" s="57"/>
    </row>
    <row r="103" spans="1:46" s="20" customFormat="1" ht="13.5" thickBot="1" x14ac:dyDescent="0.25">
      <c r="A103" s="192"/>
      <c r="B103" s="148"/>
      <c r="C103" s="148"/>
      <c r="D103" s="148"/>
      <c r="E103" s="148"/>
      <c r="F103" s="148"/>
      <c r="G103" s="148"/>
      <c r="H103" s="148"/>
      <c r="I103" s="148"/>
      <c r="J103" s="148"/>
      <c r="K103" s="148"/>
      <c r="L103" s="149" t="s">
        <v>12</v>
      </c>
      <c r="M103" s="319">
        <f>IF(SUM(P91:P102)*100=100,ROUND(M91*P91+M92*P92+M93*P93+M94*P94+M95*P95+M96*P96+M97*P97+M98*P98+M99*P99+M100*P100+M101*P101+M102*P102,2),IF(SUM(P91:P102)=0,0,"ERROR"))</f>
        <v>0</v>
      </c>
      <c r="N103" s="314"/>
      <c r="P103" s="328">
        <f>IF(SUM(P91:P102)*100=100,,IF(SUM(P91:P102)=0,0,"Sum must = 100%"))</f>
        <v>0</v>
      </c>
      <c r="Q103" s="323"/>
      <c r="R103" s="191"/>
      <c r="S103" s="57"/>
      <c r="T103" s="57"/>
      <c r="U103" s="57"/>
      <c r="V103" s="57"/>
      <c r="W103" s="87"/>
      <c r="X103" s="88"/>
      <c r="Y103" s="88"/>
      <c r="Z103" s="57"/>
      <c r="AA103" s="57"/>
      <c r="AB103" s="57"/>
      <c r="AC103" s="57"/>
      <c r="AD103" s="57"/>
      <c r="AE103" s="57"/>
      <c r="AF103" s="57"/>
      <c r="AG103" s="57"/>
      <c r="AH103" s="57"/>
      <c r="AI103" s="57"/>
      <c r="AJ103" s="57"/>
      <c r="AK103" s="57"/>
      <c r="AL103" s="57"/>
      <c r="AM103" s="57"/>
      <c r="AN103" s="57"/>
      <c r="AO103" s="57"/>
      <c r="AP103" s="57"/>
      <c r="AQ103" s="57"/>
      <c r="AR103" s="57"/>
      <c r="AS103" s="57"/>
      <c r="AT103" s="57"/>
    </row>
    <row r="104" spans="1:46" s="19" customFormat="1" ht="12.75" x14ac:dyDescent="0.2">
      <c r="A104" s="29" t="str">
        <f>K13</f>
        <v>Administrative</v>
      </c>
      <c r="B104" s="22"/>
      <c r="C104" s="22"/>
      <c r="D104" s="22"/>
      <c r="E104" s="22"/>
      <c r="F104" s="22"/>
      <c r="G104" s="22"/>
      <c r="H104" s="22"/>
      <c r="I104" s="22"/>
      <c r="J104" s="22"/>
      <c r="K104" s="22"/>
      <c r="L104" s="22"/>
      <c r="M104" s="320"/>
      <c r="N104" s="22"/>
      <c r="O104" s="22"/>
      <c r="P104" s="320"/>
      <c r="Q104" s="22"/>
      <c r="R104" s="189"/>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row>
    <row r="105" spans="1:46" s="20" customFormat="1" ht="12.75" x14ac:dyDescent="0.2">
      <c r="A105" s="147"/>
      <c r="B105" s="310"/>
      <c r="C105" s="312"/>
      <c r="D105" s="312"/>
      <c r="E105" s="146"/>
      <c r="F105" s="146"/>
      <c r="G105" s="310"/>
      <c r="H105" s="312"/>
      <c r="I105" s="312"/>
      <c r="J105" s="312"/>
      <c r="K105" s="312"/>
      <c r="L105" s="4"/>
      <c r="M105" s="317"/>
      <c r="N105" s="316"/>
      <c r="O105" s="4"/>
      <c r="P105" s="326"/>
      <c r="Q105" s="325"/>
      <c r="R105" s="189"/>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row>
    <row r="106" spans="1:46" s="20" customFormat="1" ht="12.75" x14ac:dyDescent="0.2">
      <c r="A106" s="147"/>
      <c r="B106" s="311"/>
      <c r="C106" s="313"/>
      <c r="D106" s="313"/>
      <c r="E106" s="146"/>
      <c r="F106" s="146"/>
      <c r="G106" s="311"/>
      <c r="H106" s="313"/>
      <c r="I106" s="313"/>
      <c r="J106" s="313"/>
      <c r="K106" s="313"/>
      <c r="L106" s="19"/>
      <c r="M106" s="318"/>
      <c r="N106" s="315"/>
      <c r="O106" s="4"/>
      <c r="P106" s="327"/>
      <c r="Q106" s="324"/>
      <c r="R106" s="189"/>
      <c r="S106" s="57"/>
      <c r="T106" s="57"/>
      <c r="U106" s="57"/>
      <c r="V106" s="57"/>
      <c r="W106" s="469"/>
      <c r="X106" s="469"/>
      <c r="Y106" s="469"/>
      <c r="Z106" s="57"/>
      <c r="AA106" s="57"/>
      <c r="AB106" s="57"/>
      <c r="AC106" s="57"/>
      <c r="AD106" s="57"/>
      <c r="AE106" s="57"/>
      <c r="AF106" s="57"/>
      <c r="AG106" s="57"/>
      <c r="AH106" s="57"/>
      <c r="AI106" s="57"/>
      <c r="AJ106" s="57"/>
      <c r="AK106" s="57"/>
      <c r="AL106" s="57"/>
      <c r="AM106" s="57"/>
      <c r="AN106" s="57"/>
      <c r="AO106" s="57"/>
      <c r="AP106" s="57"/>
      <c r="AQ106" s="57"/>
      <c r="AR106" s="57"/>
      <c r="AS106" s="57"/>
      <c r="AT106" s="57"/>
    </row>
    <row r="107" spans="1:46" s="20" customFormat="1" ht="12.75" x14ac:dyDescent="0.2">
      <c r="A107" s="147"/>
      <c r="B107" s="311"/>
      <c r="C107" s="313"/>
      <c r="D107" s="313"/>
      <c r="E107" s="146"/>
      <c r="F107" s="146"/>
      <c r="G107" s="311"/>
      <c r="H107" s="313"/>
      <c r="I107" s="313"/>
      <c r="J107" s="313"/>
      <c r="K107" s="313"/>
      <c r="L107" s="19"/>
      <c r="M107" s="318"/>
      <c r="N107" s="315"/>
      <c r="O107" s="4"/>
      <c r="P107" s="327"/>
      <c r="Q107" s="324"/>
      <c r="R107" s="189"/>
      <c r="S107" s="57"/>
      <c r="T107" s="57"/>
      <c r="U107" s="57"/>
      <c r="V107" s="57"/>
      <c r="W107" s="361"/>
      <c r="X107" s="361"/>
      <c r="Y107" s="361"/>
      <c r="Z107" s="57"/>
      <c r="AA107" s="57"/>
      <c r="AB107" s="57"/>
      <c r="AC107" s="57"/>
      <c r="AD107" s="57"/>
      <c r="AE107" s="57"/>
      <c r="AF107" s="57"/>
      <c r="AG107" s="57"/>
      <c r="AH107" s="57"/>
      <c r="AI107" s="57"/>
      <c r="AJ107" s="57"/>
      <c r="AK107" s="57"/>
      <c r="AL107" s="57"/>
      <c r="AM107" s="57"/>
      <c r="AN107" s="57"/>
      <c r="AO107" s="57"/>
      <c r="AP107" s="57"/>
      <c r="AQ107" s="57"/>
      <c r="AR107" s="57"/>
      <c r="AS107" s="57"/>
      <c r="AT107" s="57"/>
    </row>
    <row r="108" spans="1:46" s="20" customFormat="1" ht="12.75" x14ac:dyDescent="0.2">
      <c r="A108" s="147"/>
      <c r="B108" s="311"/>
      <c r="C108" s="313"/>
      <c r="D108" s="313"/>
      <c r="E108" s="146"/>
      <c r="F108" s="146"/>
      <c r="G108" s="311"/>
      <c r="H108" s="313"/>
      <c r="I108" s="313"/>
      <c r="J108" s="313"/>
      <c r="K108" s="313"/>
      <c r="L108" s="19"/>
      <c r="M108" s="318"/>
      <c r="N108" s="315"/>
      <c r="O108" s="4"/>
      <c r="P108" s="327"/>
      <c r="Q108" s="324"/>
      <c r="R108" s="189"/>
      <c r="S108" s="57"/>
      <c r="T108" s="57"/>
      <c r="U108" s="57"/>
      <c r="V108" s="57"/>
      <c r="W108" s="376"/>
      <c r="X108" s="376"/>
      <c r="Y108" s="376"/>
      <c r="Z108" s="57"/>
      <c r="AA108" s="57"/>
      <c r="AB108" s="57"/>
      <c r="AC108" s="57"/>
      <c r="AD108" s="57"/>
      <c r="AE108" s="57"/>
      <c r="AF108" s="57"/>
      <c r="AG108" s="57"/>
      <c r="AH108" s="57"/>
      <c r="AI108" s="57"/>
      <c r="AJ108" s="57"/>
      <c r="AK108" s="57"/>
      <c r="AL108" s="57"/>
      <c r="AM108" s="57"/>
      <c r="AN108" s="57"/>
      <c r="AO108" s="57"/>
      <c r="AP108" s="57"/>
      <c r="AQ108" s="57"/>
      <c r="AR108" s="57"/>
      <c r="AS108" s="57"/>
      <c r="AT108" s="57"/>
    </row>
    <row r="109" spans="1:46" s="20" customFormat="1" ht="12.75" x14ac:dyDescent="0.2">
      <c r="A109" s="147"/>
      <c r="B109" s="311"/>
      <c r="C109" s="313"/>
      <c r="D109" s="313"/>
      <c r="E109" s="146"/>
      <c r="F109" s="146"/>
      <c r="G109" s="311"/>
      <c r="H109" s="313"/>
      <c r="I109" s="313"/>
      <c r="J109" s="313"/>
      <c r="K109" s="313"/>
      <c r="L109" s="19"/>
      <c r="M109" s="318"/>
      <c r="N109" s="315"/>
      <c r="O109" s="4"/>
      <c r="P109" s="327"/>
      <c r="Q109" s="324"/>
      <c r="R109" s="189"/>
      <c r="S109" s="57"/>
      <c r="T109" s="57"/>
      <c r="U109" s="57"/>
      <c r="V109" s="57"/>
      <c r="W109" s="469"/>
      <c r="X109" s="469"/>
      <c r="Y109" s="469"/>
      <c r="Z109" s="57"/>
      <c r="AA109" s="57"/>
      <c r="AB109" s="57"/>
      <c r="AC109" s="57"/>
      <c r="AD109" s="57"/>
      <c r="AE109" s="57"/>
      <c r="AF109" s="57"/>
      <c r="AG109" s="57"/>
      <c r="AH109" s="57"/>
      <c r="AI109" s="57"/>
      <c r="AJ109" s="57"/>
      <c r="AK109" s="57"/>
      <c r="AL109" s="57"/>
      <c r="AM109" s="57"/>
      <c r="AN109" s="57"/>
      <c r="AO109" s="57"/>
      <c r="AP109" s="57"/>
      <c r="AQ109" s="57"/>
      <c r="AR109" s="57"/>
      <c r="AS109" s="57"/>
      <c r="AT109" s="57"/>
    </row>
    <row r="110" spans="1:46" s="20" customFormat="1" ht="12.75" x14ac:dyDescent="0.2">
      <c r="A110" s="147"/>
      <c r="B110" s="311"/>
      <c r="C110" s="313"/>
      <c r="D110" s="313"/>
      <c r="E110" s="146"/>
      <c r="F110" s="146"/>
      <c r="G110" s="311"/>
      <c r="H110" s="313"/>
      <c r="I110" s="313"/>
      <c r="J110" s="313"/>
      <c r="K110" s="313"/>
      <c r="L110" s="19"/>
      <c r="M110" s="318"/>
      <c r="N110" s="315"/>
      <c r="O110" s="4"/>
      <c r="P110" s="327"/>
      <c r="Q110" s="324"/>
      <c r="R110" s="189"/>
      <c r="S110" s="57"/>
      <c r="T110" s="57"/>
      <c r="U110" s="57"/>
      <c r="V110" s="57"/>
      <c r="W110" s="469"/>
      <c r="X110" s="469"/>
      <c r="Y110" s="469"/>
      <c r="Z110" s="57"/>
      <c r="AA110" s="57"/>
      <c r="AB110" s="57"/>
      <c r="AC110" s="57"/>
      <c r="AD110" s="57"/>
      <c r="AE110" s="57"/>
      <c r="AF110" s="57"/>
      <c r="AG110" s="57"/>
      <c r="AH110" s="57"/>
      <c r="AI110" s="57"/>
      <c r="AJ110" s="57"/>
      <c r="AK110" s="57"/>
      <c r="AL110" s="57"/>
      <c r="AM110" s="57"/>
      <c r="AN110" s="57"/>
      <c r="AO110" s="57"/>
      <c r="AP110" s="57"/>
      <c r="AQ110" s="57"/>
      <c r="AR110" s="57"/>
      <c r="AS110" s="57"/>
      <c r="AT110" s="57"/>
    </row>
    <row r="111" spans="1:46" s="20" customFormat="1" ht="12.75" x14ac:dyDescent="0.2">
      <c r="A111" s="147"/>
      <c r="B111" s="311"/>
      <c r="C111" s="313"/>
      <c r="D111" s="313"/>
      <c r="E111" s="146"/>
      <c r="F111" s="146"/>
      <c r="G111" s="311"/>
      <c r="H111" s="313"/>
      <c r="I111" s="313"/>
      <c r="J111" s="313"/>
      <c r="K111" s="313"/>
      <c r="L111" s="19"/>
      <c r="M111" s="318"/>
      <c r="N111" s="315"/>
      <c r="O111" s="4"/>
      <c r="P111" s="327"/>
      <c r="Q111" s="324"/>
      <c r="R111" s="189"/>
      <c r="S111" s="57"/>
      <c r="T111" s="57"/>
      <c r="U111" s="57"/>
      <c r="V111" s="57"/>
      <c r="W111" s="469"/>
      <c r="X111" s="469"/>
      <c r="Y111" s="469"/>
      <c r="Z111" s="57"/>
      <c r="AA111" s="57"/>
      <c r="AB111" s="57"/>
      <c r="AC111" s="57"/>
      <c r="AD111" s="57"/>
      <c r="AE111" s="57"/>
      <c r="AF111" s="57"/>
      <c r="AG111" s="57"/>
      <c r="AH111" s="57"/>
      <c r="AI111" s="57"/>
      <c r="AJ111" s="57"/>
      <c r="AK111" s="57"/>
      <c r="AL111" s="57"/>
      <c r="AM111" s="57"/>
      <c r="AN111" s="57"/>
      <c r="AO111" s="57"/>
      <c r="AP111" s="57"/>
      <c r="AQ111" s="57"/>
      <c r="AR111" s="57"/>
      <c r="AS111" s="57"/>
      <c r="AT111" s="57"/>
    </row>
    <row r="112" spans="1:46" s="20" customFormat="1" ht="12.75" x14ac:dyDescent="0.2">
      <c r="A112" s="147"/>
      <c r="B112" s="311"/>
      <c r="C112" s="313"/>
      <c r="D112" s="313"/>
      <c r="E112" s="146"/>
      <c r="F112" s="146"/>
      <c r="G112" s="311"/>
      <c r="H112" s="313"/>
      <c r="I112" s="313"/>
      <c r="J112" s="313"/>
      <c r="K112" s="313"/>
      <c r="L112" s="19"/>
      <c r="M112" s="318"/>
      <c r="N112" s="315"/>
      <c r="O112" s="4"/>
      <c r="P112" s="327"/>
      <c r="Q112" s="324"/>
      <c r="R112" s="189"/>
      <c r="S112" s="57"/>
      <c r="T112" s="57"/>
      <c r="U112" s="57"/>
      <c r="V112" s="57"/>
      <c r="W112" s="361"/>
      <c r="X112" s="361"/>
      <c r="Y112" s="361"/>
      <c r="Z112" s="57"/>
      <c r="AA112" s="57"/>
      <c r="AB112" s="57"/>
      <c r="AC112" s="57"/>
      <c r="AD112" s="57"/>
      <c r="AE112" s="57"/>
      <c r="AF112" s="57"/>
      <c r="AG112" s="57"/>
      <c r="AH112" s="57"/>
      <c r="AI112" s="57"/>
      <c r="AJ112" s="57"/>
      <c r="AK112" s="57"/>
      <c r="AL112" s="57"/>
      <c r="AM112" s="57"/>
      <c r="AN112" s="57"/>
      <c r="AO112" s="57"/>
      <c r="AP112" s="57"/>
      <c r="AQ112" s="57"/>
      <c r="AR112" s="57"/>
      <c r="AS112" s="57"/>
      <c r="AT112" s="57"/>
    </row>
    <row r="113" spans="1:46" s="20" customFormat="1" ht="12.75" x14ac:dyDescent="0.2">
      <c r="A113" s="147"/>
      <c r="B113" s="311"/>
      <c r="C113" s="313"/>
      <c r="D113" s="313"/>
      <c r="E113" s="146"/>
      <c r="F113" s="146"/>
      <c r="G113" s="311"/>
      <c r="H113" s="313"/>
      <c r="I113" s="313"/>
      <c r="J113" s="313"/>
      <c r="K113" s="313"/>
      <c r="L113" s="19"/>
      <c r="M113" s="318"/>
      <c r="N113" s="315"/>
      <c r="O113" s="4"/>
      <c r="P113" s="327"/>
      <c r="Q113" s="324"/>
      <c r="R113" s="189"/>
      <c r="S113" s="57"/>
      <c r="T113" s="57"/>
      <c r="U113" s="57"/>
      <c r="V113" s="57"/>
      <c r="W113" s="469"/>
      <c r="X113" s="469"/>
      <c r="Y113" s="469"/>
      <c r="Z113" s="57"/>
      <c r="AA113" s="57"/>
      <c r="AB113" s="57"/>
      <c r="AC113" s="57"/>
      <c r="AD113" s="57"/>
      <c r="AE113" s="57"/>
      <c r="AF113" s="57"/>
      <c r="AG113" s="57"/>
      <c r="AH113" s="57"/>
      <c r="AI113" s="57"/>
      <c r="AJ113" s="57"/>
      <c r="AK113" s="57"/>
      <c r="AL113" s="57"/>
      <c r="AM113" s="57"/>
      <c r="AN113" s="57"/>
      <c r="AO113" s="57"/>
      <c r="AP113" s="57"/>
      <c r="AQ113" s="57"/>
      <c r="AR113" s="57"/>
      <c r="AS113" s="57"/>
      <c r="AT113" s="57"/>
    </row>
    <row r="114" spans="1:46" s="20" customFormat="1" ht="12.75" x14ac:dyDescent="0.2">
      <c r="A114" s="147"/>
      <c r="B114" s="311"/>
      <c r="C114" s="313"/>
      <c r="D114" s="313"/>
      <c r="E114" s="146"/>
      <c r="F114" s="146"/>
      <c r="G114" s="311"/>
      <c r="H114" s="313"/>
      <c r="I114" s="313"/>
      <c r="J114" s="313"/>
      <c r="K114" s="313"/>
      <c r="L114" s="19"/>
      <c r="M114" s="318"/>
      <c r="N114" s="315"/>
      <c r="O114" s="4"/>
      <c r="P114" s="327"/>
      <c r="Q114" s="324"/>
      <c r="R114" s="189"/>
      <c r="S114" s="57"/>
      <c r="T114" s="57"/>
      <c r="U114" s="57"/>
      <c r="V114" s="57"/>
      <c r="W114" s="469"/>
      <c r="X114" s="469"/>
      <c r="Y114" s="469"/>
      <c r="Z114" s="57"/>
      <c r="AA114" s="57"/>
      <c r="AB114" s="57"/>
      <c r="AC114" s="57"/>
      <c r="AD114" s="57"/>
      <c r="AE114" s="57"/>
      <c r="AF114" s="57"/>
      <c r="AG114" s="57"/>
      <c r="AH114" s="57"/>
      <c r="AI114" s="57"/>
      <c r="AJ114" s="57"/>
      <c r="AK114" s="57"/>
      <c r="AL114" s="57"/>
      <c r="AM114" s="57"/>
      <c r="AN114" s="57"/>
      <c r="AO114" s="57"/>
      <c r="AP114" s="57"/>
      <c r="AQ114" s="57"/>
      <c r="AR114" s="57"/>
      <c r="AS114" s="57"/>
      <c r="AT114" s="57"/>
    </row>
    <row r="115" spans="1:46" s="20" customFormat="1" ht="12.75" x14ac:dyDescent="0.2">
      <c r="A115" s="147"/>
      <c r="B115" s="311"/>
      <c r="C115" s="313"/>
      <c r="D115" s="313"/>
      <c r="E115" s="146"/>
      <c r="F115" s="146"/>
      <c r="G115" s="311"/>
      <c r="H115" s="313"/>
      <c r="I115" s="313"/>
      <c r="J115" s="313"/>
      <c r="K115" s="313"/>
      <c r="L115" s="19"/>
      <c r="M115" s="318"/>
      <c r="N115" s="315"/>
      <c r="O115" s="4"/>
      <c r="P115" s="327"/>
      <c r="Q115" s="324"/>
      <c r="R115" s="189"/>
      <c r="S115" s="57"/>
      <c r="T115" s="57"/>
      <c r="U115" s="57"/>
      <c r="V115" s="57"/>
      <c r="W115" s="469"/>
      <c r="X115" s="469"/>
      <c r="Y115" s="469"/>
      <c r="Z115" s="57"/>
      <c r="AA115" s="57"/>
      <c r="AB115" s="57"/>
      <c r="AC115" s="57"/>
      <c r="AD115" s="57"/>
      <c r="AE115" s="57"/>
      <c r="AF115" s="57"/>
      <c r="AG115" s="57"/>
      <c r="AH115" s="57"/>
      <c r="AI115" s="57"/>
      <c r="AJ115" s="57"/>
      <c r="AK115" s="57"/>
      <c r="AL115" s="57"/>
      <c r="AM115" s="57"/>
      <c r="AN115" s="57"/>
      <c r="AO115" s="57"/>
      <c r="AP115" s="57"/>
      <c r="AQ115" s="57"/>
      <c r="AR115" s="57"/>
      <c r="AS115" s="57"/>
      <c r="AT115" s="57"/>
    </row>
    <row r="116" spans="1:46" s="20" customFormat="1" ht="12.75" x14ac:dyDescent="0.2">
      <c r="A116" s="147"/>
      <c r="B116" s="311"/>
      <c r="C116" s="313"/>
      <c r="D116" s="313"/>
      <c r="E116" s="146"/>
      <c r="F116" s="146"/>
      <c r="G116" s="311"/>
      <c r="H116" s="313"/>
      <c r="I116" s="313"/>
      <c r="J116" s="313"/>
      <c r="K116" s="313"/>
      <c r="L116" s="19"/>
      <c r="M116" s="318"/>
      <c r="N116" s="315"/>
      <c r="O116" s="4"/>
      <c r="P116" s="327"/>
      <c r="Q116" s="324"/>
      <c r="R116" s="189"/>
      <c r="S116" s="57"/>
      <c r="T116" s="57"/>
      <c r="U116" s="57"/>
      <c r="V116" s="57"/>
      <c r="W116" s="469"/>
      <c r="X116" s="469"/>
      <c r="Y116" s="469"/>
      <c r="Z116" s="57"/>
      <c r="AA116" s="57"/>
      <c r="AB116" s="57"/>
      <c r="AC116" s="57"/>
      <c r="AD116" s="57"/>
      <c r="AE116" s="57"/>
      <c r="AF116" s="57"/>
      <c r="AG116" s="57"/>
      <c r="AH116" s="57"/>
      <c r="AI116" s="57"/>
      <c r="AJ116" s="57"/>
      <c r="AK116" s="57"/>
      <c r="AL116" s="57"/>
      <c r="AM116" s="57"/>
      <c r="AN116" s="57"/>
      <c r="AO116" s="57"/>
      <c r="AP116" s="57"/>
      <c r="AQ116" s="57"/>
      <c r="AR116" s="57"/>
      <c r="AS116" s="57"/>
      <c r="AT116" s="57"/>
    </row>
    <row r="117" spans="1:46" s="20" customFormat="1" ht="13.5" thickBot="1" x14ac:dyDescent="0.25">
      <c r="A117" s="192"/>
      <c r="B117" s="148"/>
      <c r="C117" s="148"/>
      <c r="D117" s="148"/>
      <c r="E117" s="148"/>
      <c r="F117" s="148"/>
      <c r="G117" s="148"/>
      <c r="H117" s="148"/>
      <c r="I117" s="148"/>
      <c r="J117" s="148"/>
      <c r="K117" s="148"/>
      <c r="L117" s="149" t="s">
        <v>12</v>
      </c>
      <c r="M117" s="319">
        <f>IF(SUM(P105:P116)*100=100,ROUND(M105*P105+M106*P106+M107*P107+M108*P108+M109*P109+M110*P110+M111*P111+M112*P112+M113*P113+M114*P114+M115*P115+M116*P116,2),IF(SUM(P105:P116)=0,0,"ERROR"))</f>
        <v>0</v>
      </c>
      <c r="N117" s="314"/>
      <c r="P117" s="328">
        <f>IF(SUM(P105:P116)*100=100,,IF(SUM(P105:P116)=0,0,"Sum must = 100%"))</f>
        <v>0</v>
      </c>
      <c r="Q117" s="323"/>
      <c r="R117" s="191"/>
      <c r="S117" s="57"/>
      <c r="T117" s="57"/>
      <c r="U117" s="57"/>
      <c r="V117" s="57"/>
      <c r="W117" s="87"/>
      <c r="X117" s="88"/>
      <c r="Y117" s="88"/>
      <c r="Z117" s="57"/>
      <c r="AA117" s="57"/>
      <c r="AB117" s="57"/>
      <c r="AC117" s="57"/>
      <c r="AD117" s="57"/>
      <c r="AE117" s="57"/>
      <c r="AF117" s="57"/>
      <c r="AG117" s="57"/>
      <c r="AH117" s="57"/>
      <c r="AI117" s="57"/>
      <c r="AJ117" s="57"/>
      <c r="AK117" s="57"/>
      <c r="AL117" s="57"/>
      <c r="AM117" s="57"/>
      <c r="AN117" s="57"/>
      <c r="AO117" s="57"/>
      <c r="AP117" s="57"/>
      <c r="AQ117" s="57"/>
      <c r="AR117" s="57"/>
      <c r="AS117" s="57"/>
      <c r="AT117" s="57"/>
    </row>
    <row r="118" spans="1:46" s="19" customFormat="1" ht="12.75" x14ac:dyDescent="0.2">
      <c r="A118" s="29" t="str">
        <f>K14</f>
        <v>User Defined 1</v>
      </c>
      <c r="B118" s="22"/>
      <c r="C118" s="22"/>
      <c r="D118" s="22"/>
      <c r="E118" s="22"/>
      <c r="F118" s="22"/>
      <c r="G118" s="22"/>
      <c r="H118" s="22"/>
      <c r="I118" s="22"/>
      <c r="J118" s="22"/>
      <c r="K118" s="22"/>
      <c r="L118" s="22"/>
      <c r="M118" s="320"/>
      <c r="N118" s="22"/>
      <c r="O118" s="22"/>
      <c r="P118" s="320"/>
      <c r="Q118" s="22"/>
      <c r="R118" s="189"/>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row>
    <row r="119" spans="1:46" s="20" customFormat="1" ht="12.75" x14ac:dyDescent="0.2">
      <c r="A119" s="147"/>
      <c r="B119" s="310"/>
      <c r="C119" s="312"/>
      <c r="D119" s="312"/>
      <c r="E119" s="146"/>
      <c r="F119" s="146"/>
      <c r="G119" s="310"/>
      <c r="H119" s="312"/>
      <c r="I119" s="312"/>
      <c r="J119" s="312"/>
      <c r="K119" s="312"/>
      <c r="L119" s="4"/>
      <c r="M119" s="317"/>
      <c r="N119" s="316"/>
      <c r="O119" s="4"/>
      <c r="P119" s="326"/>
      <c r="Q119" s="325"/>
      <c r="R119" s="189"/>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row>
    <row r="120" spans="1:46" s="20" customFormat="1" ht="12.75" x14ac:dyDescent="0.2">
      <c r="A120" s="147"/>
      <c r="B120" s="311"/>
      <c r="C120" s="313"/>
      <c r="D120" s="313"/>
      <c r="E120" s="146"/>
      <c r="F120" s="146"/>
      <c r="G120" s="311"/>
      <c r="H120" s="313"/>
      <c r="I120" s="313"/>
      <c r="J120" s="313"/>
      <c r="K120" s="313"/>
      <c r="L120" s="19"/>
      <c r="M120" s="318"/>
      <c r="N120" s="315"/>
      <c r="O120" s="4"/>
      <c r="P120" s="327"/>
      <c r="Q120" s="324"/>
      <c r="R120" s="189"/>
      <c r="S120" s="57"/>
      <c r="T120" s="57"/>
      <c r="U120" s="57"/>
      <c r="V120" s="57"/>
      <c r="W120" s="469"/>
      <c r="X120" s="469"/>
      <c r="Y120" s="469"/>
      <c r="Z120" s="57"/>
      <c r="AA120" s="57"/>
      <c r="AB120" s="57"/>
      <c r="AC120" s="57"/>
      <c r="AD120" s="57"/>
      <c r="AE120" s="57"/>
      <c r="AF120" s="57"/>
      <c r="AG120" s="57"/>
      <c r="AH120" s="57"/>
      <c r="AI120" s="57"/>
      <c r="AJ120" s="57"/>
      <c r="AK120" s="57"/>
      <c r="AL120" s="57"/>
      <c r="AM120" s="57"/>
      <c r="AN120" s="57"/>
      <c r="AO120" s="57"/>
      <c r="AP120" s="57"/>
      <c r="AQ120" s="57"/>
      <c r="AR120" s="57"/>
      <c r="AS120" s="57"/>
      <c r="AT120" s="57"/>
    </row>
    <row r="121" spans="1:46" s="20" customFormat="1" ht="12.75" x14ac:dyDescent="0.2">
      <c r="A121" s="147"/>
      <c r="B121" s="311"/>
      <c r="C121" s="313"/>
      <c r="D121" s="313"/>
      <c r="E121" s="146"/>
      <c r="F121" s="146"/>
      <c r="G121" s="311"/>
      <c r="H121" s="313"/>
      <c r="I121" s="313"/>
      <c r="J121" s="313"/>
      <c r="K121" s="313"/>
      <c r="L121" s="19"/>
      <c r="M121" s="318"/>
      <c r="N121" s="315"/>
      <c r="O121" s="4"/>
      <c r="P121" s="327"/>
      <c r="Q121" s="324"/>
      <c r="R121" s="189"/>
      <c r="S121" s="57"/>
      <c r="T121" s="57"/>
      <c r="U121" s="57"/>
      <c r="V121" s="57"/>
      <c r="W121" s="376"/>
      <c r="X121" s="376"/>
      <c r="Y121" s="376"/>
      <c r="Z121" s="57"/>
      <c r="AA121" s="57"/>
      <c r="AB121" s="57"/>
      <c r="AC121" s="57"/>
      <c r="AD121" s="57"/>
      <c r="AE121" s="57"/>
      <c r="AF121" s="57"/>
      <c r="AG121" s="57"/>
      <c r="AH121" s="57"/>
      <c r="AI121" s="57"/>
      <c r="AJ121" s="57"/>
      <c r="AK121" s="57"/>
      <c r="AL121" s="57"/>
      <c r="AM121" s="57"/>
      <c r="AN121" s="57"/>
      <c r="AO121" s="57"/>
      <c r="AP121" s="57"/>
      <c r="AQ121" s="57"/>
      <c r="AR121" s="57"/>
      <c r="AS121" s="57"/>
      <c r="AT121" s="57"/>
    </row>
    <row r="122" spans="1:46" s="20" customFormat="1" ht="12.75" x14ac:dyDescent="0.2">
      <c r="A122" s="147"/>
      <c r="B122" s="311"/>
      <c r="C122" s="313"/>
      <c r="D122" s="313"/>
      <c r="E122" s="146"/>
      <c r="F122" s="146"/>
      <c r="G122" s="311"/>
      <c r="H122" s="313"/>
      <c r="I122" s="313"/>
      <c r="J122" s="313"/>
      <c r="K122" s="313"/>
      <c r="L122" s="19"/>
      <c r="M122" s="318"/>
      <c r="N122" s="315"/>
      <c r="O122" s="4"/>
      <c r="P122" s="327"/>
      <c r="Q122" s="324"/>
      <c r="R122" s="189"/>
      <c r="S122" s="57"/>
      <c r="T122" s="57"/>
      <c r="U122" s="57"/>
      <c r="V122" s="57"/>
      <c r="W122" s="376"/>
      <c r="X122" s="376"/>
      <c r="Y122" s="376"/>
      <c r="Z122" s="57"/>
      <c r="AA122" s="57"/>
      <c r="AB122" s="57"/>
      <c r="AC122" s="57"/>
      <c r="AD122" s="57"/>
      <c r="AE122" s="57"/>
      <c r="AF122" s="57"/>
      <c r="AG122" s="57"/>
      <c r="AH122" s="57"/>
      <c r="AI122" s="57"/>
      <c r="AJ122" s="57"/>
      <c r="AK122" s="57"/>
      <c r="AL122" s="57"/>
      <c r="AM122" s="57"/>
      <c r="AN122" s="57"/>
      <c r="AO122" s="57"/>
      <c r="AP122" s="57"/>
      <c r="AQ122" s="57"/>
      <c r="AR122" s="57"/>
      <c r="AS122" s="57"/>
      <c r="AT122" s="57"/>
    </row>
    <row r="123" spans="1:46" s="20" customFormat="1" ht="12.75" x14ac:dyDescent="0.2">
      <c r="A123" s="147"/>
      <c r="B123" s="311"/>
      <c r="C123" s="313"/>
      <c r="D123" s="313"/>
      <c r="E123" s="146"/>
      <c r="F123" s="146"/>
      <c r="G123" s="311"/>
      <c r="H123" s="313"/>
      <c r="I123" s="313"/>
      <c r="J123" s="313"/>
      <c r="K123" s="313"/>
      <c r="L123" s="19"/>
      <c r="M123" s="318"/>
      <c r="N123" s="315"/>
      <c r="O123" s="4"/>
      <c r="P123" s="327"/>
      <c r="Q123" s="324"/>
      <c r="R123" s="189"/>
      <c r="S123" s="57"/>
      <c r="T123" s="57"/>
      <c r="U123" s="57"/>
      <c r="V123" s="57"/>
      <c r="W123" s="469"/>
      <c r="X123" s="469"/>
      <c r="Y123" s="469"/>
      <c r="Z123" s="57"/>
      <c r="AA123" s="57"/>
      <c r="AB123" s="57"/>
      <c r="AC123" s="57"/>
      <c r="AD123" s="57"/>
      <c r="AE123" s="57"/>
      <c r="AF123" s="57"/>
      <c r="AG123" s="57"/>
      <c r="AH123" s="57"/>
      <c r="AI123" s="57"/>
      <c r="AJ123" s="57"/>
      <c r="AK123" s="57"/>
      <c r="AL123" s="57"/>
      <c r="AM123" s="57"/>
      <c r="AN123" s="57"/>
      <c r="AO123" s="57"/>
      <c r="AP123" s="57"/>
      <c r="AQ123" s="57"/>
      <c r="AR123" s="57"/>
      <c r="AS123" s="57"/>
      <c r="AT123" s="57"/>
    </row>
    <row r="124" spans="1:46" s="20" customFormat="1" ht="12.75" x14ac:dyDescent="0.2">
      <c r="A124" s="147"/>
      <c r="B124" s="311"/>
      <c r="C124" s="313"/>
      <c r="D124" s="313"/>
      <c r="E124" s="146"/>
      <c r="F124" s="146"/>
      <c r="G124" s="311"/>
      <c r="H124" s="313"/>
      <c r="I124" s="313"/>
      <c r="J124" s="313"/>
      <c r="K124" s="313"/>
      <c r="L124" s="19"/>
      <c r="M124" s="318"/>
      <c r="N124" s="315"/>
      <c r="O124" s="4"/>
      <c r="P124" s="327"/>
      <c r="Q124" s="324"/>
      <c r="R124" s="189"/>
      <c r="S124" s="57"/>
      <c r="T124" s="57"/>
      <c r="U124" s="57"/>
      <c r="V124" s="57"/>
      <c r="W124" s="469"/>
      <c r="X124" s="469"/>
      <c r="Y124" s="469"/>
      <c r="Z124" s="57"/>
      <c r="AA124" s="57"/>
      <c r="AB124" s="57"/>
      <c r="AC124" s="57"/>
      <c r="AD124" s="57"/>
      <c r="AE124" s="57"/>
      <c r="AF124" s="57"/>
      <c r="AG124" s="57"/>
      <c r="AH124" s="57"/>
      <c r="AI124" s="57"/>
      <c r="AJ124" s="57"/>
      <c r="AK124" s="57"/>
      <c r="AL124" s="57"/>
      <c r="AM124" s="57"/>
      <c r="AN124" s="57"/>
      <c r="AO124" s="57"/>
      <c r="AP124" s="57"/>
      <c r="AQ124" s="57"/>
      <c r="AR124" s="57"/>
      <c r="AS124" s="57"/>
      <c r="AT124" s="57"/>
    </row>
    <row r="125" spans="1:46" s="20" customFormat="1" ht="12.75" x14ac:dyDescent="0.2">
      <c r="A125" s="147"/>
      <c r="B125" s="311"/>
      <c r="C125" s="313"/>
      <c r="D125" s="313"/>
      <c r="E125" s="146"/>
      <c r="F125" s="146"/>
      <c r="G125" s="311"/>
      <c r="H125" s="313"/>
      <c r="I125" s="313"/>
      <c r="J125" s="313"/>
      <c r="K125" s="313"/>
      <c r="L125" s="19"/>
      <c r="M125" s="318"/>
      <c r="N125" s="315"/>
      <c r="O125" s="4"/>
      <c r="P125" s="327"/>
      <c r="Q125" s="324"/>
      <c r="R125" s="189"/>
      <c r="S125" s="57"/>
      <c r="T125" s="57"/>
      <c r="U125" s="57"/>
      <c r="V125" s="57"/>
      <c r="W125" s="361"/>
      <c r="X125" s="361"/>
      <c r="Y125" s="361"/>
      <c r="Z125" s="57"/>
      <c r="AA125" s="57"/>
      <c r="AB125" s="57"/>
      <c r="AC125" s="57"/>
      <c r="AD125" s="57"/>
      <c r="AE125" s="57"/>
      <c r="AF125" s="57"/>
      <c r="AG125" s="57"/>
      <c r="AH125" s="57"/>
      <c r="AI125" s="57"/>
      <c r="AJ125" s="57"/>
      <c r="AK125" s="57"/>
      <c r="AL125" s="57"/>
      <c r="AM125" s="57"/>
      <c r="AN125" s="57"/>
      <c r="AO125" s="57"/>
      <c r="AP125" s="57"/>
      <c r="AQ125" s="57"/>
      <c r="AR125" s="57"/>
      <c r="AS125" s="57"/>
      <c r="AT125" s="57"/>
    </row>
    <row r="126" spans="1:46" s="20" customFormat="1" ht="12.75" x14ac:dyDescent="0.2">
      <c r="A126" s="147"/>
      <c r="B126" s="311"/>
      <c r="C126" s="313"/>
      <c r="D126" s="313"/>
      <c r="E126" s="146"/>
      <c r="F126" s="146"/>
      <c r="G126" s="311"/>
      <c r="H126" s="313"/>
      <c r="I126" s="313"/>
      <c r="J126" s="313"/>
      <c r="K126" s="313"/>
      <c r="L126" s="19"/>
      <c r="M126" s="318"/>
      <c r="N126" s="315"/>
      <c r="O126" s="4"/>
      <c r="P126" s="327"/>
      <c r="Q126" s="324"/>
      <c r="R126" s="189"/>
      <c r="S126" s="57"/>
      <c r="T126" s="57"/>
      <c r="U126" s="57"/>
      <c r="V126" s="57"/>
      <c r="W126" s="361"/>
      <c r="X126" s="361"/>
      <c r="Y126" s="361"/>
      <c r="Z126" s="57"/>
      <c r="AA126" s="57"/>
      <c r="AB126" s="57"/>
      <c r="AC126" s="57"/>
      <c r="AD126" s="57"/>
      <c r="AE126" s="57"/>
      <c r="AF126" s="57"/>
      <c r="AG126" s="57"/>
      <c r="AH126" s="57"/>
      <c r="AI126" s="57"/>
      <c r="AJ126" s="57"/>
      <c r="AK126" s="57"/>
      <c r="AL126" s="57"/>
      <c r="AM126" s="57"/>
      <c r="AN126" s="57"/>
      <c r="AO126" s="57"/>
      <c r="AP126" s="57"/>
      <c r="AQ126" s="57"/>
      <c r="AR126" s="57"/>
      <c r="AS126" s="57"/>
      <c r="AT126" s="57"/>
    </row>
    <row r="127" spans="1:46" s="20" customFormat="1" ht="12.75" x14ac:dyDescent="0.2">
      <c r="A127" s="147"/>
      <c r="B127" s="311"/>
      <c r="C127" s="313"/>
      <c r="D127" s="313"/>
      <c r="E127" s="146"/>
      <c r="F127" s="146"/>
      <c r="G127" s="311"/>
      <c r="H127" s="313"/>
      <c r="I127" s="313"/>
      <c r="J127" s="313"/>
      <c r="K127" s="313"/>
      <c r="L127" s="19"/>
      <c r="M127" s="318"/>
      <c r="N127" s="315"/>
      <c r="O127" s="4"/>
      <c r="P127" s="327"/>
      <c r="Q127" s="324"/>
      <c r="R127" s="189"/>
      <c r="S127" s="57"/>
      <c r="T127" s="57"/>
      <c r="U127" s="57"/>
      <c r="V127" s="57"/>
      <c r="W127" s="469"/>
      <c r="X127" s="469"/>
      <c r="Y127" s="469"/>
      <c r="Z127" s="57"/>
      <c r="AA127" s="57"/>
      <c r="AB127" s="57"/>
      <c r="AC127" s="57"/>
      <c r="AD127" s="57"/>
      <c r="AE127" s="57"/>
      <c r="AF127" s="57"/>
      <c r="AG127" s="57"/>
      <c r="AH127" s="57"/>
      <c r="AI127" s="57"/>
      <c r="AJ127" s="57"/>
      <c r="AK127" s="57"/>
      <c r="AL127" s="57"/>
      <c r="AM127" s="57"/>
      <c r="AN127" s="57"/>
      <c r="AO127" s="57"/>
      <c r="AP127" s="57"/>
      <c r="AQ127" s="57"/>
      <c r="AR127" s="57"/>
      <c r="AS127" s="57"/>
      <c r="AT127" s="57"/>
    </row>
    <row r="128" spans="1:46" s="20" customFormat="1" ht="12.75" x14ac:dyDescent="0.2">
      <c r="A128" s="147"/>
      <c r="B128" s="311"/>
      <c r="C128" s="313"/>
      <c r="D128" s="313"/>
      <c r="E128" s="146"/>
      <c r="F128" s="146"/>
      <c r="G128" s="311"/>
      <c r="H128" s="313"/>
      <c r="I128" s="313"/>
      <c r="J128" s="313"/>
      <c r="K128" s="313"/>
      <c r="L128" s="19"/>
      <c r="M128" s="318"/>
      <c r="N128" s="315"/>
      <c r="O128" s="4"/>
      <c r="P128" s="327"/>
      <c r="Q128" s="324"/>
      <c r="R128" s="189"/>
      <c r="S128" s="57"/>
      <c r="T128" s="57"/>
      <c r="U128" s="57"/>
      <c r="V128" s="57"/>
      <c r="W128" s="469"/>
      <c r="X128" s="469"/>
      <c r="Y128" s="469"/>
      <c r="Z128" s="57"/>
      <c r="AA128" s="57"/>
      <c r="AB128" s="57"/>
      <c r="AC128" s="57"/>
      <c r="AD128" s="57"/>
      <c r="AE128" s="57"/>
      <c r="AF128" s="57"/>
      <c r="AG128" s="57"/>
      <c r="AH128" s="57"/>
      <c r="AI128" s="57"/>
      <c r="AJ128" s="57"/>
      <c r="AK128" s="57"/>
      <c r="AL128" s="57"/>
      <c r="AM128" s="57"/>
      <c r="AN128" s="57"/>
      <c r="AO128" s="57"/>
      <c r="AP128" s="57"/>
      <c r="AQ128" s="57"/>
      <c r="AR128" s="57"/>
      <c r="AS128" s="57"/>
      <c r="AT128" s="57"/>
    </row>
    <row r="129" spans="1:46" s="20" customFormat="1" ht="12.75" x14ac:dyDescent="0.2">
      <c r="A129" s="147"/>
      <c r="B129" s="311"/>
      <c r="C129" s="313"/>
      <c r="D129" s="313"/>
      <c r="E129" s="146"/>
      <c r="F129" s="146"/>
      <c r="G129" s="311"/>
      <c r="H129" s="313"/>
      <c r="I129" s="313"/>
      <c r="J129" s="313"/>
      <c r="K129" s="313"/>
      <c r="L129" s="19"/>
      <c r="M129" s="318"/>
      <c r="N129" s="315"/>
      <c r="O129" s="4"/>
      <c r="P129" s="327"/>
      <c r="Q129" s="324"/>
      <c r="R129" s="189"/>
      <c r="S129" s="57"/>
      <c r="T129" s="57"/>
      <c r="U129" s="57"/>
      <c r="V129" s="57"/>
      <c r="W129" s="469"/>
      <c r="X129" s="469"/>
      <c r="Y129" s="469"/>
      <c r="Z129" s="57"/>
      <c r="AA129" s="57"/>
      <c r="AB129" s="57"/>
      <c r="AC129" s="57"/>
      <c r="AD129" s="57"/>
      <c r="AE129" s="57"/>
      <c r="AF129" s="57"/>
      <c r="AG129" s="57"/>
      <c r="AH129" s="57"/>
      <c r="AI129" s="57"/>
      <c r="AJ129" s="57"/>
      <c r="AK129" s="57"/>
      <c r="AL129" s="57"/>
      <c r="AM129" s="57"/>
      <c r="AN129" s="57"/>
      <c r="AO129" s="57"/>
      <c r="AP129" s="57"/>
      <c r="AQ129" s="57"/>
      <c r="AR129" s="57"/>
      <c r="AS129" s="57"/>
      <c r="AT129" s="57"/>
    </row>
    <row r="130" spans="1:46" s="20" customFormat="1" ht="12.75" x14ac:dyDescent="0.2">
      <c r="A130" s="147"/>
      <c r="B130" s="311"/>
      <c r="C130" s="313"/>
      <c r="D130" s="313"/>
      <c r="E130" s="146"/>
      <c r="F130" s="146"/>
      <c r="G130" s="311"/>
      <c r="H130" s="313"/>
      <c r="I130" s="313"/>
      <c r="J130" s="313"/>
      <c r="K130" s="313"/>
      <c r="L130" s="19"/>
      <c r="M130" s="318"/>
      <c r="N130" s="315"/>
      <c r="O130" s="4"/>
      <c r="P130" s="327"/>
      <c r="Q130" s="324"/>
      <c r="R130" s="189"/>
      <c r="S130" s="57"/>
      <c r="T130" s="57"/>
      <c r="U130" s="57"/>
      <c r="V130" s="57"/>
      <c r="W130" s="469"/>
      <c r="X130" s="469"/>
      <c r="Y130" s="469"/>
      <c r="Z130" s="57"/>
      <c r="AA130" s="57"/>
      <c r="AB130" s="57"/>
      <c r="AC130" s="57"/>
      <c r="AD130" s="57"/>
      <c r="AE130" s="57"/>
      <c r="AF130" s="57"/>
      <c r="AG130" s="57"/>
      <c r="AH130" s="57"/>
      <c r="AI130" s="57"/>
      <c r="AJ130" s="57"/>
      <c r="AK130" s="57"/>
      <c r="AL130" s="57"/>
      <c r="AM130" s="57"/>
      <c r="AN130" s="57"/>
      <c r="AO130" s="57"/>
      <c r="AP130" s="57"/>
      <c r="AQ130" s="57"/>
      <c r="AR130" s="57"/>
      <c r="AS130" s="57"/>
      <c r="AT130" s="57"/>
    </row>
    <row r="131" spans="1:46" s="20" customFormat="1" ht="13.5" thickBot="1" x14ac:dyDescent="0.25">
      <c r="A131" s="190"/>
      <c r="B131" s="25"/>
      <c r="C131" s="25"/>
      <c r="D131" s="25"/>
      <c r="E131" s="25"/>
      <c r="F131" s="25"/>
      <c r="G131" s="25"/>
      <c r="H131" s="25"/>
      <c r="I131" s="25"/>
      <c r="J131" s="25"/>
      <c r="K131" s="25"/>
      <c r="L131" s="26" t="s">
        <v>12</v>
      </c>
      <c r="M131" s="319">
        <f>IF(SUM(P119:P130)*100=100,ROUND(M119*P119+M120*P120+M121*P121+M122*P122+M123*P123+M124*P124+M125*P125+M126*P126+M127*P127+M128*P128+M129*P129+M130*P130,2),IF(SUM(P119:P130)=0,0,"ERROR"))</f>
        <v>0</v>
      </c>
      <c r="N131" s="314"/>
      <c r="P131" s="328">
        <f>IF(SUM(P119:P130)*100=100,,IF(SUM(P119:P130)=0,0,"Sum must = 100%"))</f>
        <v>0</v>
      </c>
      <c r="Q131" s="322"/>
      <c r="R131" s="191"/>
      <c r="S131" s="57"/>
      <c r="T131" s="57"/>
      <c r="U131" s="57"/>
      <c r="V131" s="57"/>
      <c r="W131" s="87"/>
      <c r="X131" s="88"/>
      <c r="Y131" s="88"/>
      <c r="Z131" s="57"/>
      <c r="AA131" s="57"/>
      <c r="AB131" s="57"/>
      <c r="AC131" s="57"/>
      <c r="AD131" s="57"/>
      <c r="AE131" s="57"/>
      <c r="AF131" s="57"/>
      <c r="AG131" s="57"/>
      <c r="AH131" s="57"/>
      <c r="AI131" s="57"/>
      <c r="AJ131" s="57"/>
      <c r="AK131" s="57"/>
      <c r="AL131" s="57"/>
      <c r="AM131" s="57"/>
      <c r="AN131" s="57"/>
      <c r="AO131" s="57"/>
      <c r="AP131" s="57"/>
      <c r="AQ131" s="57"/>
      <c r="AR131" s="57"/>
      <c r="AS131" s="57"/>
      <c r="AT131" s="57"/>
    </row>
    <row r="132" spans="1:46" s="19" customFormat="1" ht="12.75" x14ac:dyDescent="0.2">
      <c r="A132" s="29" t="str">
        <f>K15</f>
        <v>User Defined 2</v>
      </c>
      <c r="B132" s="22"/>
      <c r="C132" s="22"/>
      <c r="D132" s="22"/>
      <c r="E132" s="22"/>
      <c r="F132" s="22"/>
      <c r="G132" s="22"/>
      <c r="H132" s="22"/>
      <c r="I132" s="22"/>
      <c r="J132" s="22"/>
      <c r="K132" s="22"/>
      <c r="L132" s="22"/>
      <c r="M132" s="320"/>
      <c r="N132" s="22"/>
      <c r="O132" s="22"/>
      <c r="P132" s="320"/>
      <c r="Q132" s="22"/>
      <c r="R132" s="189"/>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row>
    <row r="133" spans="1:46" s="20" customFormat="1" ht="12.75" x14ac:dyDescent="0.2">
      <c r="A133" s="147"/>
      <c r="B133" s="310"/>
      <c r="C133" s="312"/>
      <c r="D133" s="312"/>
      <c r="E133" s="146"/>
      <c r="F133" s="146"/>
      <c r="G133" s="310"/>
      <c r="H133" s="312"/>
      <c r="I133" s="312"/>
      <c r="J133" s="312"/>
      <c r="K133" s="312"/>
      <c r="L133" s="4"/>
      <c r="M133" s="317"/>
      <c r="N133" s="316"/>
      <c r="O133" s="4"/>
      <c r="P133" s="326"/>
      <c r="Q133" s="325"/>
      <c r="R133" s="189"/>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row>
    <row r="134" spans="1:46" s="20" customFormat="1" ht="12.75" x14ac:dyDescent="0.2">
      <c r="A134" s="147"/>
      <c r="B134" s="310"/>
      <c r="C134" s="312"/>
      <c r="D134" s="312"/>
      <c r="E134" s="146"/>
      <c r="F134" s="146"/>
      <c r="G134" s="310"/>
      <c r="H134" s="312"/>
      <c r="I134" s="312"/>
      <c r="J134" s="312"/>
      <c r="K134" s="312"/>
      <c r="L134" s="4"/>
      <c r="M134" s="317"/>
      <c r="N134" s="316"/>
      <c r="O134" s="4"/>
      <c r="P134" s="326"/>
      <c r="Q134" s="325"/>
      <c r="R134" s="189"/>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row>
    <row r="135" spans="1:46" s="20" customFormat="1" ht="12.75" x14ac:dyDescent="0.2">
      <c r="A135" s="147"/>
      <c r="B135" s="310"/>
      <c r="C135" s="312"/>
      <c r="D135" s="312"/>
      <c r="E135" s="146"/>
      <c r="F135" s="146"/>
      <c r="G135" s="310"/>
      <c r="H135" s="312"/>
      <c r="I135" s="312"/>
      <c r="J135" s="312"/>
      <c r="K135" s="312"/>
      <c r="L135" s="4"/>
      <c r="M135" s="317"/>
      <c r="N135" s="316"/>
      <c r="O135" s="4"/>
      <c r="P135" s="326"/>
      <c r="Q135" s="325"/>
      <c r="R135" s="189"/>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row>
    <row r="136" spans="1:46" s="20" customFormat="1" ht="12.75" x14ac:dyDescent="0.2">
      <c r="A136" s="147"/>
      <c r="B136" s="311"/>
      <c r="C136" s="313"/>
      <c r="D136" s="313"/>
      <c r="E136" s="146"/>
      <c r="F136" s="146"/>
      <c r="G136" s="311"/>
      <c r="H136" s="313"/>
      <c r="I136" s="313"/>
      <c r="J136" s="313"/>
      <c r="K136" s="313"/>
      <c r="L136" s="19"/>
      <c r="M136" s="318"/>
      <c r="N136" s="315"/>
      <c r="O136" s="4"/>
      <c r="P136" s="327"/>
      <c r="Q136" s="324"/>
      <c r="R136" s="189"/>
      <c r="S136" s="57"/>
      <c r="T136" s="57"/>
      <c r="U136" s="57"/>
      <c r="V136" s="57"/>
      <c r="W136" s="469"/>
      <c r="X136" s="469"/>
      <c r="Y136" s="469"/>
      <c r="Z136" s="57"/>
      <c r="AA136" s="57"/>
      <c r="AB136" s="57"/>
      <c r="AC136" s="57"/>
      <c r="AD136" s="57"/>
      <c r="AE136" s="57"/>
      <c r="AF136" s="57"/>
      <c r="AG136" s="57"/>
      <c r="AH136" s="57"/>
      <c r="AI136" s="57"/>
      <c r="AJ136" s="57"/>
      <c r="AK136" s="57"/>
      <c r="AL136" s="57"/>
      <c r="AM136" s="57"/>
      <c r="AN136" s="57"/>
      <c r="AO136" s="57"/>
      <c r="AP136" s="57"/>
      <c r="AQ136" s="57"/>
      <c r="AR136" s="57"/>
      <c r="AS136" s="57"/>
      <c r="AT136" s="57"/>
    </row>
    <row r="137" spans="1:46" s="20" customFormat="1" ht="12.75" x14ac:dyDescent="0.2">
      <c r="A137" s="147"/>
      <c r="B137" s="311"/>
      <c r="C137" s="313"/>
      <c r="D137" s="313"/>
      <c r="E137" s="146"/>
      <c r="F137" s="146"/>
      <c r="G137" s="311"/>
      <c r="H137" s="313"/>
      <c r="I137" s="313"/>
      <c r="J137" s="313"/>
      <c r="K137" s="313"/>
      <c r="L137" s="19"/>
      <c r="M137" s="318"/>
      <c r="N137" s="315"/>
      <c r="O137" s="4"/>
      <c r="P137" s="327"/>
      <c r="Q137" s="324"/>
      <c r="R137" s="189"/>
      <c r="S137" s="57"/>
      <c r="T137" s="57"/>
      <c r="U137" s="57"/>
      <c r="V137" s="57"/>
      <c r="W137" s="469"/>
      <c r="X137" s="469"/>
      <c r="Y137" s="469"/>
      <c r="Z137" s="57"/>
      <c r="AA137" s="57"/>
      <c r="AB137" s="57"/>
      <c r="AC137" s="57"/>
      <c r="AD137" s="57"/>
      <c r="AE137" s="57"/>
      <c r="AF137" s="57"/>
      <c r="AG137" s="57"/>
      <c r="AH137" s="57"/>
      <c r="AI137" s="57"/>
      <c r="AJ137" s="57"/>
      <c r="AK137" s="57"/>
      <c r="AL137" s="57"/>
      <c r="AM137" s="57"/>
      <c r="AN137" s="57"/>
      <c r="AO137" s="57"/>
      <c r="AP137" s="57"/>
      <c r="AQ137" s="57"/>
      <c r="AR137" s="57"/>
      <c r="AS137" s="57"/>
      <c r="AT137" s="57"/>
    </row>
    <row r="138" spans="1:46" s="20" customFormat="1" ht="12.75" x14ac:dyDescent="0.2">
      <c r="A138" s="147"/>
      <c r="B138" s="311"/>
      <c r="C138" s="313"/>
      <c r="D138" s="313"/>
      <c r="E138" s="146"/>
      <c r="F138" s="146"/>
      <c r="G138" s="311"/>
      <c r="H138" s="313"/>
      <c r="I138" s="313"/>
      <c r="J138" s="313"/>
      <c r="K138" s="313"/>
      <c r="L138" s="19"/>
      <c r="M138" s="318"/>
      <c r="N138" s="315"/>
      <c r="O138" s="4"/>
      <c r="P138" s="327"/>
      <c r="Q138" s="324"/>
      <c r="R138" s="189"/>
      <c r="S138" s="57"/>
      <c r="T138" s="57"/>
      <c r="U138" s="57"/>
      <c r="V138" s="57"/>
      <c r="W138" s="469"/>
      <c r="X138" s="469"/>
      <c r="Y138" s="469"/>
      <c r="Z138" s="57"/>
      <c r="AA138" s="57"/>
      <c r="AB138" s="57"/>
      <c r="AC138" s="57"/>
      <c r="AD138" s="57"/>
      <c r="AE138" s="57"/>
      <c r="AF138" s="57"/>
      <c r="AG138" s="57"/>
      <c r="AH138" s="57"/>
      <c r="AI138" s="57"/>
      <c r="AJ138" s="57"/>
      <c r="AK138" s="57"/>
      <c r="AL138" s="57"/>
      <c r="AM138" s="57"/>
      <c r="AN138" s="57"/>
      <c r="AO138" s="57"/>
      <c r="AP138" s="57"/>
      <c r="AQ138" s="57"/>
      <c r="AR138" s="57"/>
      <c r="AS138" s="57"/>
      <c r="AT138" s="57"/>
    </row>
    <row r="139" spans="1:46" s="20" customFormat="1" ht="12.75" x14ac:dyDescent="0.2">
      <c r="A139" s="147"/>
      <c r="B139" s="310"/>
      <c r="C139" s="312"/>
      <c r="D139" s="312"/>
      <c r="E139" s="146"/>
      <c r="F139" s="146"/>
      <c r="G139" s="310"/>
      <c r="H139" s="312"/>
      <c r="I139" s="312"/>
      <c r="J139" s="312"/>
      <c r="K139" s="312"/>
      <c r="L139" s="4"/>
      <c r="M139" s="317"/>
      <c r="N139" s="316"/>
      <c r="O139" s="4"/>
      <c r="P139" s="326"/>
      <c r="Q139" s="325"/>
      <c r="R139" s="189"/>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row>
    <row r="140" spans="1:46" s="20" customFormat="1" ht="12.75" x14ac:dyDescent="0.2">
      <c r="A140" s="147"/>
      <c r="B140" s="311"/>
      <c r="C140" s="313"/>
      <c r="D140" s="313"/>
      <c r="E140" s="146"/>
      <c r="F140" s="146"/>
      <c r="G140" s="311"/>
      <c r="H140" s="313"/>
      <c r="I140" s="313"/>
      <c r="J140" s="313"/>
      <c r="K140" s="313"/>
      <c r="L140" s="19"/>
      <c r="M140" s="318"/>
      <c r="N140" s="315"/>
      <c r="O140" s="4"/>
      <c r="P140" s="327"/>
      <c r="Q140" s="324"/>
      <c r="R140" s="189"/>
      <c r="S140" s="57"/>
      <c r="T140" s="57"/>
      <c r="U140" s="57"/>
      <c r="V140" s="57"/>
      <c r="W140" s="469"/>
      <c r="X140" s="469"/>
      <c r="Y140" s="469"/>
      <c r="Z140" s="57"/>
      <c r="AA140" s="57"/>
      <c r="AB140" s="57"/>
      <c r="AC140" s="57"/>
      <c r="AD140" s="57"/>
      <c r="AE140" s="57"/>
      <c r="AF140" s="57"/>
      <c r="AG140" s="57"/>
      <c r="AH140" s="57"/>
      <c r="AI140" s="57"/>
      <c r="AJ140" s="57"/>
      <c r="AK140" s="57"/>
      <c r="AL140" s="57"/>
      <c r="AM140" s="57"/>
      <c r="AN140" s="57"/>
      <c r="AO140" s="57"/>
      <c r="AP140" s="57"/>
      <c r="AQ140" s="57"/>
      <c r="AR140" s="57"/>
      <c r="AS140" s="57"/>
      <c r="AT140" s="57"/>
    </row>
    <row r="141" spans="1:46" s="20" customFormat="1" ht="12.75" x14ac:dyDescent="0.2">
      <c r="A141" s="147"/>
      <c r="B141" s="311"/>
      <c r="C141" s="313"/>
      <c r="D141" s="313"/>
      <c r="E141" s="146"/>
      <c r="F141" s="146"/>
      <c r="G141" s="311"/>
      <c r="H141" s="313"/>
      <c r="I141" s="313"/>
      <c r="J141" s="313"/>
      <c r="K141" s="313"/>
      <c r="L141" s="19"/>
      <c r="M141" s="318"/>
      <c r="N141" s="315"/>
      <c r="O141" s="4"/>
      <c r="P141" s="327"/>
      <c r="Q141" s="324"/>
      <c r="R141" s="189"/>
      <c r="S141" s="57"/>
      <c r="T141" s="57"/>
      <c r="U141" s="57"/>
      <c r="V141" s="57"/>
      <c r="W141" s="469"/>
      <c r="X141" s="469"/>
      <c r="Y141" s="469"/>
      <c r="Z141" s="57"/>
      <c r="AA141" s="57"/>
      <c r="AB141" s="57"/>
      <c r="AC141" s="57"/>
      <c r="AD141" s="57"/>
      <c r="AE141" s="57"/>
      <c r="AF141" s="57"/>
      <c r="AG141" s="57"/>
      <c r="AH141" s="57"/>
      <c r="AI141" s="57"/>
      <c r="AJ141" s="57"/>
      <c r="AK141" s="57"/>
      <c r="AL141" s="57"/>
      <c r="AM141" s="57"/>
      <c r="AN141" s="57"/>
      <c r="AO141" s="57"/>
      <c r="AP141" s="57"/>
      <c r="AQ141" s="57"/>
      <c r="AR141" s="57"/>
      <c r="AS141" s="57"/>
      <c r="AT141" s="57"/>
    </row>
    <row r="142" spans="1:46" s="20" customFormat="1" ht="12.75" x14ac:dyDescent="0.2">
      <c r="A142" s="147"/>
      <c r="B142" s="311"/>
      <c r="C142" s="313"/>
      <c r="D142" s="313"/>
      <c r="E142" s="146"/>
      <c r="F142" s="146"/>
      <c r="G142" s="311"/>
      <c r="H142" s="313"/>
      <c r="I142" s="313"/>
      <c r="J142" s="313"/>
      <c r="K142" s="313"/>
      <c r="L142" s="19"/>
      <c r="M142" s="318"/>
      <c r="N142" s="315"/>
      <c r="O142" s="4"/>
      <c r="P142" s="327"/>
      <c r="Q142" s="324"/>
      <c r="R142" s="189"/>
      <c r="S142" s="57"/>
      <c r="T142" s="57"/>
      <c r="U142" s="57"/>
      <c r="V142" s="57"/>
      <c r="W142" s="469"/>
      <c r="X142" s="469"/>
      <c r="Y142" s="469"/>
      <c r="Z142" s="57"/>
      <c r="AA142" s="57"/>
      <c r="AB142" s="57"/>
      <c r="AC142" s="57"/>
      <c r="AD142" s="57"/>
      <c r="AE142" s="57"/>
      <c r="AF142" s="57"/>
      <c r="AG142" s="57"/>
      <c r="AH142" s="57"/>
      <c r="AI142" s="57"/>
      <c r="AJ142" s="57"/>
      <c r="AK142" s="57"/>
      <c r="AL142" s="57"/>
      <c r="AM142" s="57"/>
      <c r="AN142" s="57"/>
      <c r="AO142" s="57"/>
      <c r="AP142" s="57"/>
      <c r="AQ142" s="57"/>
      <c r="AR142" s="57"/>
      <c r="AS142" s="57"/>
      <c r="AT142" s="57"/>
    </row>
    <row r="143" spans="1:46" s="20" customFormat="1" ht="12.75" x14ac:dyDescent="0.2">
      <c r="A143" s="147"/>
      <c r="B143" s="311"/>
      <c r="C143" s="313"/>
      <c r="D143" s="313"/>
      <c r="E143" s="146"/>
      <c r="F143" s="146"/>
      <c r="G143" s="311"/>
      <c r="H143" s="313"/>
      <c r="I143" s="313"/>
      <c r="J143" s="313"/>
      <c r="K143" s="313"/>
      <c r="L143" s="19"/>
      <c r="M143" s="318"/>
      <c r="N143" s="315"/>
      <c r="O143" s="4"/>
      <c r="P143" s="327"/>
      <c r="Q143" s="324"/>
      <c r="R143" s="189"/>
      <c r="S143" s="57"/>
      <c r="T143" s="57"/>
      <c r="U143" s="57"/>
      <c r="V143" s="57"/>
      <c r="W143" s="469"/>
      <c r="X143" s="469"/>
      <c r="Y143" s="469"/>
      <c r="Z143" s="57"/>
      <c r="AA143" s="57"/>
      <c r="AB143" s="57"/>
      <c r="AC143" s="57"/>
      <c r="AD143" s="57"/>
      <c r="AE143" s="57"/>
      <c r="AF143" s="57"/>
      <c r="AG143" s="57"/>
      <c r="AH143" s="57"/>
      <c r="AI143" s="57"/>
      <c r="AJ143" s="57"/>
      <c r="AK143" s="57"/>
      <c r="AL143" s="57"/>
      <c r="AM143" s="57"/>
      <c r="AN143" s="57"/>
      <c r="AO143" s="57"/>
      <c r="AP143" s="57"/>
      <c r="AQ143" s="57"/>
      <c r="AR143" s="57"/>
      <c r="AS143" s="57"/>
      <c r="AT143" s="57"/>
    </row>
    <row r="144" spans="1:46" s="20" customFormat="1" ht="12.75" x14ac:dyDescent="0.2">
      <c r="A144" s="147"/>
      <c r="B144" s="311"/>
      <c r="C144" s="313"/>
      <c r="D144" s="313"/>
      <c r="E144" s="146"/>
      <c r="F144" s="146"/>
      <c r="G144" s="311"/>
      <c r="H144" s="313"/>
      <c r="I144" s="313"/>
      <c r="J144" s="313"/>
      <c r="K144" s="313"/>
      <c r="L144" s="19"/>
      <c r="M144" s="318"/>
      <c r="N144" s="315"/>
      <c r="O144" s="4"/>
      <c r="P144" s="327"/>
      <c r="Q144" s="324"/>
      <c r="R144" s="189"/>
      <c r="S144" s="57"/>
      <c r="T144" s="57"/>
      <c r="U144" s="57"/>
      <c r="V144" s="57"/>
      <c r="W144" s="469"/>
      <c r="X144" s="469"/>
      <c r="Y144" s="469"/>
      <c r="Z144" s="57"/>
      <c r="AA144" s="57"/>
      <c r="AB144" s="57"/>
      <c r="AC144" s="57"/>
      <c r="AD144" s="57"/>
      <c r="AE144" s="57"/>
      <c r="AF144" s="57"/>
      <c r="AG144" s="57"/>
      <c r="AH144" s="57"/>
      <c r="AI144" s="57"/>
      <c r="AJ144" s="57"/>
      <c r="AK144" s="57"/>
      <c r="AL144" s="57"/>
      <c r="AM144" s="57"/>
      <c r="AN144" s="57"/>
      <c r="AO144" s="57"/>
      <c r="AP144" s="57"/>
      <c r="AQ144" s="57"/>
      <c r="AR144" s="57"/>
      <c r="AS144" s="57"/>
      <c r="AT144" s="57"/>
    </row>
    <row r="145" spans="1:47" s="20" customFormat="1" ht="13.5" thickBot="1" x14ac:dyDescent="0.25">
      <c r="A145" s="190"/>
      <c r="B145" s="25"/>
      <c r="C145" s="25"/>
      <c r="D145" s="25"/>
      <c r="E145" s="25"/>
      <c r="F145" s="25"/>
      <c r="G145" s="25"/>
      <c r="H145" s="25"/>
      <c r="I145" s="25"/>
      <c r="J145" s="25"/>
      <c r="K145" s="25"/>
      <c r="L145" s="26" t="s">
        <v>12</v>
      </c>
      <c r="M145" s="319">
        <f>IF(SUM(P133:P144)*100=100,ROUND(M133*P133+M134*P134+M135*P135+M136*P136+M137*P137+M138*P138+M139*P139+M140*P140+M141*P141+M142*P142+M143*P143+M144*P144,2),IF(SUM(P133:P144)=0,0,"ERROR"))</f>
        <v>0</v>
      </c>
      <c r="N145" s="314"/>
      <c r="P145" s="328">
        <f>IF(SUM(P133:P144)*100=100,,IF(SUM(P133:P144)=0,0,"Sum must = 100%"))</f>
        <v>0</v>
      </c>
      <c r="Q145" s="322"/>
      <c r="R145" s="191"/>
      <c r="S145" s="57"/>
      <c r="T145" s="57"/>
      <c r="U145" s="57"/>
      <c r="V145" s="57"/>
      <c r="W145" s="87"/>
      <c r="X145" s="88"/>
      <c r="Y145" s="88"/>
      <c r="Z145" s="57"/>
      <c r="AA145" s="57"/>
      <c r="AB145" s="57"/>
      <c r="AC145" s="57"/>
      <c r="AD145" s="57"/>
      <c r="AE145" s="57"/>
      <c r="AF145" s="57"/>
      <c r="AG145" s="57"/>
      <c r="AH145" s="57"/>
      <c r="AI145" s="57"/>
      <c r="AJ145" s="57"/>
      <c r="AK145" s="57"/>
      <c r="AL145" s="57"/>
      <c r="AM145" s="57"/>
      <c r="AN145" s="57"/>
      <c r="AO145" s="57"/>
      <c r="AP145" s="57"/>
      <c r="AQ145" s="57"/>
      <c r="AR145" s="57"/>
      <c r="AS145" s="57"/>
      <c r="AT145" s="57"/>
    </row>
    <row r="146" spans="1:47" s="20" customFormat="1" ht="16.5" customHeight="1" x14ac:dyDescent="0.2">
      <c r="A146" s="57" t="s">
        <v>141</v>
      </c>
      <c r="B146" s="54"/>
      <c r="C146" s="54"/>
      <c r="D146" s="54"/>
      <c r="E146" s="54"/>
      <c r="F146" s="54"/>
      <c r="G146" s="54"/>
      <c r="H146" s="54"/>
      <c r="I146" s="54"/>
      <c r="J146" s="54"/>
      <c r="K146" s="54"/>
      <c r="L146" s="54"/>
      <c r="M146" s="54"/>
      <c r="N146" s="54"/>
      <c r="O146" s="54"/>
      <c r="P146" s="54"/>
      <c r="Q146" s="54"/>
      <c r="R146" s="54"/>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row>
    <row r="147" spans="1:47" s="20" customFormat="1" ht="16.5" customHeight="1" x14ac:dyDescent="0.2">
      <c r="A147" s="57" t="s">
        <v>157</v>
      </c>
      <c r="B147" s="54"/>
      <c r="C147" s="54"/>
      <c r="D147" s="54"/>
      <c r="E147" s="54"/>
      <c r="F147" s="54"/>
      <c r="G147" s="54"/>
      <c r="H147" s="54"/>
      <c r="I147" s="54"/>
      <c r="J147" s="54"/>
      <c r="K147" s="54"/>
      <c r="L147" s="54"/>
      <c r="M147" s="54"/>
      <c r="N147" s="54"/>
      <c r="O147" s="54"/>
      <c r="P147" s="54"/>
      <c r="Q147" s="54"/>
      <c r="R147" s="54"/>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row>
    <row r="148" spans="1:47" x14ac:dyDescent="0.2">
      <c r="A148" s="57" t="s">
        <v>142</v>
      </c>
      <c r="B148" s="54"/>
      <c r="C148" s="54"/>
      <c r="D148" s="54"/>
      <c r="E148" s="54"/>
      <c r="F148" s="54"/>
      <c r="G148" s="54"/>
      <c r="H148" s="54"/>
      <c r="I148" s="54"/>
      <c r="J148" s="54"/>
      <c r="K148" s="54"/>
      <c r="L148" s="54"/>
      <c r="M148" s="54"/>
      <c r="N148" s="54"/>
      <c r="O148" s="54"/>
      <c r="P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row>
    <row r="149" spans="1:47" x14ac:dyDescent="0.2">
      <c r="A149" s="57" t="s">
        <v>156</v>
      </c>
      <c r="B149" s="54"/>
      <c r="C149" s="54"/>
      <c r="D149" s="54"/>
      <c r="E149" s="54"/>
      <c r="F149" s="54"/>
      <c r="G149" s="54"/>
      <c r="H149" s="54"/>
      <c r="I149" s="54"/>
      <c r="J149" s="54"/>
      <c r="K149" s="54"/>
      <c r="L149" s="54"/>
      <c r="M149" s="54"/>
      <c r="N149" s="54"/>
      <c r="O149" s="54"/>
      <c r="P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row>
    <row r="150" spans="1:47" x14ac:dyDescent="0.2">
      <c r="A150" s="57" t="s">
        <v>87</v>
      </c>
      <c r="B150" s="54"/>
      <c r="C150" s="54"/>
      <c r="D150" s="54"/>
      <c r="E150" s="54"/>
      <c r="F150" s="54"/>
      <c r="G150" s="54"/>
      <c r="H150" s="54"/>
      <c r="I150" s="54"/>
      <c r="J150" s="54"/>
      <c r="K150" s="54"/>
      <c r="L150" s="54"/>
      <c r="M150" s="54"/>
      <c r="N150" s="54"/>
      <c r="O150" s="54"/>
      <c r="P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row>
    <row r="151" spans="1:47" x14ac:dyDescent="0.2">
      <c r="A151" s="54"/>
      <c r="B151" s="54"/>
      <c r="C151" s="54"/>
      <c r="D151" s="54"/>
      <c r="E151" s="54"/>
      <c r="F151" s="54"/>
      <c r="G151" s="54"/>
      <c r="H151" s="54"/>
      <c r="I151" s="54"/>
      <c r="J151" s="54"/>
      <c r="K151" s="54"/>
      <c r="L151" s="54"/>
      <c r="M151" s="54"/>
      <c r="N151" s="54"/>
      <c r="O151" s="54"/>
      <c r="P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row>
    <row r="152" spans="1:47" x14ac:dyDescent="0.2">
      <c r="A152" s="54"/>
      <c r="B152" s="54"/>
      <c r="C152" s="54"/>
      <c r="D152" s="54"/>
      <c r="E152" s="54"/>
      <c r="F152" s="54"/>
      <c r="G152" s="54"/>
      <c r="H152" s="54"/>
      <c r="I152" s="54"/>
      <c r="J152" s="54"/>
      <c r="K152" s="54"/>
      <c r="L152" s="54"/>
      <c r="M152" s="54"/>
      <c r="N152" s="54"/>
      <c r="O152" s="54"/>
      <c r="P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row>
    <row r="153" spans="1:47" x14ac:dyDescent="0.2">
      <c r="A153" s="54"/>
      <c r="B153" s="54"/>
      <c r="C153" s="54"/>
      <c r="D153" s="54"/>
      <c r="E153" s="54"/>
      <c r="F153" s="54"/>
      <c r="G153" s="54"/>
      <c r="H153" s="54"/>
      <c r="I153" s="54"/>
      <c r="J153" s="54"/>
      <c r="K153" s="54"/>
      <c r="L153" s="54"/>
      <c r="M153" s="54"/>
      <c r="N153" s="54"/>
      <c r="O153" s="54"/>
      <c r="P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row>
    <row r="154" spans="1:47" x14ac:dyDescent="0.2">
      <c r="A154" s="54"/>
      <c r="B154" s="54"/>
      <c r="C154" s="54"/>
      <c r="D154" s="54"/>
      <c r="E154" s="54"/>
      <c r="F154" s="54"/>
      <c r="G154" s="54"/>
      <c r="H154" s="54"/>
      <c r="I154" s="54"/>
      <c r="J154" s="54"/>
      <c r="K154" s="54"/>
      <c r="L154" s="54"/>
      <c r="M154" s="54"/>
      <c r="N154" s="54"/>
      <c r="O154" s="54"/>
      <c r="P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row>
    <row r="155" spans="1:47" x14ac:dyDescent="0.2">
      <c r="A155" s="54"/>
      <c r="B155" s="54"/>
      <c r="C155" s="54"/>
      <c r="D155" s="54"/>
      <c r="E155" s="54"/>
      <c r="F155" s="54"/>
      <c r="G155" s="54"/>
      <c r="H155" s="54"/>
      <c r="I155" s="54"/>
      <c r="J155" s="54"/>
      <c r="K155" s="54"/>
      <c r="L155" s="54"/>
      <c r="M155" s="54"/>
      <c r="N155" s="54"/>
      <c r="O155" s="54"/>
      <c r="P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row>
    <row r="156" spans="1:47" x14ac:dyDescent="0.2">
      <c r="A156" s="54"/>
      <c r="B156" s="54"/>
      <c r="C156" s="54"/>
      <c r="D156" s="54"/>
      <c r="E156" s="54"/>
      <c r="F156" s="54"/>
      <c r="G156" s="54"/>
      <c r="H156" s="54"/>
      <c r="I156" s="54"/>
      <c r="J156" s="54"/>
      <c r="K156" s="54"/>
      <c r="L156" s="54"/>
      <c r="M156" s="54"/>
      <c r="N156" s="54"/>
      <c r="O156" s="54"/>
      <c r="P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row>
    <row r="157" spans="1:47" x14ac:dyDescent="0.2">
      <c r="A157" s="54"/>
      <c r="B157" s="54"/>
      <c r="C157" s="54"/>
      <c r="D157" s="54"/>
      <c r="E157" s="54"/>
      <c r="F157" s="54"/>
      <c r="G157" s="54"/>
      <c r="H157" s="54"/>
      <c r="I157" s="54"/>
      <c r="J157" s="54"/>
      <c r="K157" s="54"/>
      <c r="L157" s="54"/>
      <c r="M157" s="54"/>
      <c r="N157" s="54"/>
      <c r="O157" s="54"/>
      <c r="P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row>
    <row r="158" spans="1:47" x14ac:dyDescent="0.2">
      <c r="A158" s="54"/>
      <c r="B158" s="54"/>
      <c r="C158" s="54"/>
      <c r="D158" s="54"/>
      <c r="E158" s="54"/>
      <c r="F158" s="54"/>
      <c r="G158" s="54"/>
      <c r="H158" s="54"/>
      <c r="I158" s="54"/>
      <c r="J158" s="54"/>
      <c r="K158" s="54"/>
      <c r="L158" s="54"/>
      <c r="M158" s="54"/>
      <c r="N158" s="54"/>
      <c r="O158" s="54"/>
      <c r="P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row>
    <row r="159" spans="1:47" x14ac:dyDescent="0.2">
      <c r="A159" s="54"/>
      <c r="B159" s="54"/>
      <c r="C159" s="54"/>
      <c r="D159" s="54"/>
      <c r="E159" s="54"/>
      <c r="F159" s="54"/>
      <c r="G159" s="54"/>
      <c r="H159" s="54"/>
      <c r="I159" s="54"/>
      <c r="J159" s="54"/>
      <c r="K159" s="54"/>
      <c r="L159" s="54"/>
      <c r="M159" s="54"/>
      <c r="N159" s="54"/>
      <c r="O159" s="54"/>
      <c r="P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row>
    <row r="160" spans="1:47" x14ac:dyDescent="0.2">
      <c r="A160" s="54"/>
      <c r="B160" s="54"/>
      <c r="C160" s="54"/>
      <c r="D160" s="54"/>
      <c r="E160" s="54"/>
      <c r="F160" s="54"/>
      <c r="G160" s="54"/>
      <c r="H160" s="54"/>
      <c r="I160" s="54"/>
      <c r="J160" s="54"/>
      <c r="K160" s="54"/>
      <c r="L160" s="54"/>
      <c r="M160" s="54"/>
      <c r="N160" s="54"/>
      <c r="O160" s="54"/>
      <c r="P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row>
    <row r="161" spans="1:47" x14ac:dyDescent="0.2">
      <c r="A161" s="54"/>
      <c r="B161" s="54"/>
      <c r="C161" s="54"/>
      <c r="D161" s="54"/>
      <c r="E161" s="54"/>
      <c r="F161" s="54"/>
      <c r="G161" s="54"/>
      <c r="H161" s="54"/>
      <c r="I161" s="54"/>
      <c r="J161" s="54"/>
      <c r="K161" s="54"/>
      <c r="L161" s="54"/>
      <c r="M161" s="54"/>
      <c r="N161" s="54"/>
      <c r="O161" s="54"/>
      <c r="P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row>
    <row r="162" spans="1:47" x14ac:dyDescent="0.2">
      <c r="A162" s="54"/>
      <c r="B162" s="54"/>
      <c r="C162" s="54"/>
      <c r="D162" s="54"/>
      <c r="E162" s="54"/>
      <c r="F162" s="54"/>
      <c r="G162" s="54"/>
      <c r="H162" s="54"/>
      <c r="I162" s="54"/>
      <c r="J162" s="54"/>
      <c r="K162" s="54"/>
      <c r="L162" s="54"/>
      <c r="M162" s="54"/>
      <c r="N162" s="54"/>
      <c r="O162" s="54"/>
      <c r="P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row>
    <row r="163" spans="1:47" x14ac:dyDescent="0.2">
      <c r="A163" s="54"/>
      <c r="B163" s="54"/>
      <c r="C163" s="54"/>
      <c r="D163" s="54"/>
      <c r="E163" s="54"/>
      <c r="F163" s="54"/>
      <c r="G163" s="54"/>
      <c r="H163" s="54"/>
      <c r="I163" s="54"/>
      <c r="J163" s="54"/>
      <c r="K163" s="54"/>
      <c r="L163" s="54"/>
      <c r="M163" s="54"/>
      <c r="N163" s="54"/>
      <c r="O163" s="54"/>
      <c r="P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row>
    <row r="164" spans="1:47" x14ac:dyDescent="0.2">
      <c r="A164" s="54"/>
      <c r="B164" s="54"/>
      <c r="C164" s="54"/>
      <c r="D164" s="54"/>
      <c r="E164" s="54"/>
      <c r="F164" s="54"/>
      <c r="G164" s="54"/>
      <c r="H164" s="54"/>
      <c r="I164" s="54"/>
      <c r="J164" s="54"/>
      <c r="K164" s="54"/>
      <c r="L164" s="54"/>
      <c r="M164" s="54"/>
      <c r="N164" s="54"/>
      <c r="O164" s="54"/>
      <c r="P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row>
    <row r="165" spans="1:47" x14ac:dyDescent="0.2">
      <c r="A165" s="54"/>
      <c r="B165" s="54"/>
      <c r="C165" s="54"/>
      <c r="D165" s="54"/>
      <c r="E165" s="54"/>
      <c r="F165" s="54"/>
      <c r="G165" s="54"/>
      <c r="H165" s="54"/>
      <c r="I165" s="54"/>
      <c r="J165" s="54"/>
      <c r="K165" s="54"/>
      <c r="L165" s="54"/>
      <c r="M165" s="54"/>
      <c r="N165" s="54"/>
      <c r="O165" s="54"/>
      <c r="P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row>
    <row r="166" spans="1:47" x14ac:dyDescent="0.2">
      <c r="A166" s="54"/>
      <c r="B166" s="54"/>
      <c r="C166" s="54"/>
      <c r="D166" s="54"/>
      <c r="E166" s="54"/>
      <c r="F166" s="54"/>
      <c r="G166" s="54"/>
      <c r="H166" s="54"/>
      <c r="I166" s="54"/>
      <c r="J166" s="54"/>
      <c r="K166" s="54"/>
      <c r="L166" s="54"/>
      <c r="M166" s="54"/>
      <c r="N166" s="54"/>
      <c r="O166" s="54"/>
      <c r="P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row>
    <row r="167" spans="1:47" x14ac:dyDescent="0.2">
      <c r="A167" s="54"/>
      <c r="B167" s="54"/>
      <c r="C167" s="54"/>
      <c r="D167" s="54"/>
      <c r="E167" s="54"/>
      <c r="F167" s="54"/>
      <c r="G167" s="54"/>
      <c r="H167" s="54"/>
      <c r="I167" s="54"/>
      <c r="J167" s="54"/>
      <c r="K167" s="54"/>
      <c r="L167" s="54"/>
      <c r="M167" s="54"/>
      <c r="N167" s="54"/>
      <c r="O167" s="54"/>
      <c r="P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row>
    <row r="168" spans="1:47" x14ac:dyDescent="0.2">
      <c r="A168" s="54"/>
      <c r="B168" s="54"/>
      <c r="C168" s="54"/>
      <c r="D168" s="54"/>
      <c r="E168" s="54"/>
      <c r="F168" s="54"/>
      <c r="G168" s="54"/>
      <c r="H168" s="54"/>
      <c r="I168" s="54"/>
      <c r="J168" s="54"/>
      <c r="K168" s="54"/>
      <c r="L168" s="54"/>
      <c r="M168" s="54"/>
      <c r="N168" s="54"/>
      <c r="O168" s="54"/>
      <c r="P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row>
    <row r="169" spans="1:47" x14ac:dyDescent="0.2">
      <c r="A169" s="54"/>
      <c r="B169" s="54"/>
      <c r="C169" s="54"/>
      <c r="D169" s="54"/>
      <c r="E169" s="54"/>
      <c r="F169" s="54"/>
      <c r="G169" s="54"/>
      <c r="H169" s="54"/>
      <c r="I169" s="54"/>
      <c r="J169" s="54"/>
      <c r="K169" s="54"/>
      <c r="L169" s="54"/>
      <c r="M169" s="54"/>
      <c r="N169" s="54"/>
      <c r="O169" s="54"/>
      <c r="P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row>
    <row r="170" spans="1:47" x14ac:dyDescent="0.2">
      <c r="A170" s="54"/>
      <c r="B170" s="54"/>
      <c r="C170" s="54"/>
      <c r="D170" s="54"/>
      <c r="E170" s="54"/>
      <c r="F170" s="54"/>
      <c r="G170" s="54"/>
      <c r="H170" s="54"/>
      <c r="I170" s="54"/>
      <c r="J170" s="54"/>
      <c r="K170" s="54"/>
      <c r="L170" s="54"/>
      <c r="M170" s="54"/>
      <c r="N170" s="54"/>
      <c r="O170" s="54"/>
      <c r="P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row>
    <row r="171" spans="1:47" x14ac:dyDescent="0.2">
      <c r="A171" s="54"/>
      <c r="B171" s="54"/>
      <c r="C171" s="54"/>
      <c r="D171" s="54"/>
      <c r="E171" s="54"/>
      <c r="F171" s="54"/>
      <c r="G171" s="54"/>
      <c r="H171" s="54"/>
      <c r="I171" s="54"/>
      <c r="J171" s="54"/>
      <c r="K171" s="54"/>
      <c r="L171" s="54"/>
      <c r="M171" s="54"/>
      <c r="N171" s="54"/>
      <c r="O171" s="54"/>
      <c r="P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row>
    <row r="172" spans="1:47" x14ac:dyDescent="0.2">
      <c r="A172" s="54"/>
      <c r="B172" s="54"/>
      <c r="C172" s="54"/>
      <c r="D172" s="54"/>
      <c r="E172" s="54"/>
      <c r="F172" s="54"/>
      <c r="G172" s="54"/>
      <c r="H172" s="54"/>
      <c r="I172" s="54"/>
      <c r="J172" s="54"/>
      <c r="K172" s="54"/>
      <c r="L172" s="54"/>
      <c r="M172" s="54"/>
      <c r="N172" s="54"/>
      <c r="O172" s="54"/>
      <c r="P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row>
    <row r="173" spans="1:47" x14ac:dyDescent="0.2">
      <c r="A173" s="54"/>
      <c r="B173" s="54"/>
      <c r="C173" s="54"/>
      <c r="D173" s="54"/>
      <c r="E173" s="54"/>
      <c r="F173" s="54"/>
      <c r="G173" s="54"/>
      <c r="H173" s="54"/>
      <c r="I173" s="54"/>
      <c r="J173" s="54"/>
      <c r="K173" s="54"/>
      <c r="L173" s="54"/>
      <c r="M173" s="54"/>
      <c r="N173" s="54"/>
      <c r="O173" s="54"/>
      <c r="P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row>
    <row r="174" spans="1:47" x14ac:dyDescent="0.2">
      <c r="A174" s="54"/>
      <c r="B174" s="54"/>
      <c r="C174" s="54"/>
      <c r="D174" s="54"/>
      <c r="E174" s="54"/>
      <c r="F174" s="54"/>
      <c r="G174" s="54"/>
      <c r="H174" s="54"/>
      <c r="I174" s="54"/>
      <c r="J174" s="54"/>
      <c r="K174" s="54"/>
      <c r="L174" s="54"/>
      <c r="M174" s="54"/>
      <c r="N174" s="54"/>
      <c r="O174" s="54"/>
      <c r="P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row>
    <row r="175" spans="1:47" x14ac:dyDescent="0.2">
      <c r="A175" s="54"/>
      <c r="B175" s="54"/>
      <c r="C175" s="54"/>
      <c r="D175" s="54"/>
      <c r="E175" s="54"/>
      <c r="F175" s="54"/>
      <c r="G175" s="54"/>
      <c r="H175" s="54"/>
      <c r="I175" s="54"/>
      <c r="J175" s="54"/>
      <c r="K175" s="54"/>
      <c r="L175" s="54"/>
      <c r="M175" s="54"/>
      <c r="N175" s="54"/>
      <c r="O175" s="54"/>
      <c r="P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row>
    <row r="176" spans="1:47" x14ac:dyDescent="0.2">
      <c r="A176" s="54"/>
      <c r="B176" s="54"/>
      <c r="C176" s="54"/>
      <c r="D176" s="54"/>
      <c r="E176" s="54"/>
      <c r="F176" s="54"/>
      <c r="G176" s="54"/>
      <c r="H176" s="54"/>
      <c r="I176" s="54"/>
      <c r="J176" s="54"/>
      <c r="K176" s="54"/>
      <c r="L176" s="54"/>
      <c r="M176" s="54"/>
      <c r="N176" s="54"/>
      <c r="O176" s="54"/>
      <c r="P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row>
    <row r="177" spans="1:47" x14ac:dyDescent="0.2">
      <c r="A177" s="54"/>
      <c r="B177" s="54"/>
      <c r="C177" s="54"/>
      <c r="D177" s="54"/>
      <c r="E177" s="54"/>
      <c r="F177" s="54"/>
      <c r="G177" s="54"/>
      <c r="H177" s="54"/>
      <c r="I177" s="54"/>
      <c r="J177" s="54"/>
      <c r="K177" s="54"/>
      <c r="L177" s="54"/>
      <c r="M177" s="54"/>
      <c r="N177" s="54"/>
      <c r="O177" s="54"/>
      <c r="P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row>
    <row r="178" spans="1:47" x14ac:dyDescent="0.2">
      <c r="A178" s="54"/>
      <c r="B178" s="54"/>
      <c r="C178" s="54"/>
      <c r="D178" s="54"/>
      <c r="E178" s="54"/>
      <c r="F178" s="54"/>
      <c r="G178" s="54"/>
      <c r="H178" s="54"/>
      <c r="I178" s="54"/>
      <c r="J178" s="54"/>
      <c r="K178" s="54"/>
      <c r="L178" s="54"/>
      <c r="M178" s="54"/>
      <c r="N178" s="54"/>
      <c r="O178" s="54"/>
      <c r="P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row>
    <row r="179" spans="1:47" x14ac:dyDescent="0.2">
      <c r="A179" s="54"/>
      <c r="B179" s="54"/>
      <c r="C179" s="54"/>
      <c r="D179" s="54"/>
      <c r="E179" s="54"/>
      <c r="F179" s="54"/>
      <c r="G179" s="54"/>
      <c r="H179" s="54"/>
      <c r="I179" s="54"/>
      <c r="J179" s="54"/>
      <c r="K179" s="54"/>
      <c r="L179" s="54"/>
      <c r="M179" s="54"/>
      <c r="N179" s="54"/>
      <c r="O179" s="54"/>
      <c r="P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row>
    <row r="180" spans="1:47" x14ac:dyDescent="0.2">
      <c r="A180" s="54"/>
      <c r="B180" s="54"/>
      <c r="C180" s="54"/>
      <c r="D180" s="54"/>
      <c r="E180" s="54"/>
      <c r="F180" s="54"/>
      <c r="G180" s="54"/>
      <c r="H180" s="54"/>
      <c r="I180" s="54"/>
      <c r="J180" s="54"/>
      <c r="K180" s="54"/>
      <c r="L180" s="54"/>
      <c r="M180" s="54"/>
      <c r="N180" s="54"/>
      <c r="O180" s="54"/>
      <c r="P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row>
    <row r="181" spans="1:47" x14ac:dyDescent="0.2">
      <c r="A181" s="54"/>
      <c r="B181" s="54"/>
      <c r="C181" s="54"/>
      <c r="D181" s="54"/>
      <c r="E181" s="54"/>
      <c r="F181" s="54"/>
      <c r="G181" s="54"/>
      <c r="H181" s="54"/>
      <c r="I181" s="54"/>
      <c r="J181" s="54"/>
      <c r="K181" s="54"/>
      <c r="L181" s="54"/>
      <c r="M181" s="54"/>
      <c r="N181" s="54"/>
      <c r="O181" s="54"/>
      <c r="P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row>
    <row r="182" spans="1:47" x14ac:dyDescent="0.2">
      <c r="A182" s="54"/>
      <c r="B182" s="54"/>
      <c r="C182" s="54"/>
      <c r="D182" s="54"/>
      <c r="E182" s="54"/>
      <c r="F182" s="54"/>
      <c r="G182" s="54"/>
      <c r="H182" s="54"/>
      <c r="I182" s="54"/>
      <c r="J182" s="54"/>
      <c r="K182" s="54"/>
      <c r="L182" s="54"/>
      <c r="M182" s="54"/>
      <c r="N182" s="54"/>
      <c r="O182" s="54"/>
      <c r="P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row>
    <row r="183" spans="1:47" x14ac:dyDescent="0.2">
      <c r="A183" s="54"/>
      <c r="B183" s="54"/>
      <c r="C183" s="54"/>
      <c r="D183" s="54"/>
      <c r="E183" s="54"/>
      <c r="F183" s="54"/>
      <c r="G183" s="54"/>
      <c r="H183" s="54"/>
      <c r="I183" s="54"/>
      <c r="J183" s="54"/>
      <c r="K183" s="54"/>
      <c r="L183" s="54"/>
      <c r="M183" s="54"/>
      <c r="N183" s="54"/>
      <c r="O183" s="54"/>
      <c r="P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row>
    <row r="184" spans="1:47" x14ac:dyDescent="0.2">
      <c r="A184" s="54"/>
      <c r="B184" s="54"/>
      <c r="C184" s="54"/>
      <c r="D184" s="54"/>
      <c r="E184" s="54"/>
      <c r="F184" s="54"/>
      <c r="G184" s="54"/>
      <c r="H184" s="54"/>
      <c r="I184" s="54"/>
      <c r="J184" s="54"/>
      <c r="K184" s="54"/>
      <c r="L184" s="54"/>
      <c r="M184" s="54"/>
      <c r="N184" s="54"/>
      <c r="O184" s="54"/>
      <c r="P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row>
    <row r="185" spans="1:47" x14ac:dyDescent="0.2">
      <c r="A185" s="54"/>
      <c r="B185" s="54"/>
      <c r="C185" s="54"/>
      <c r="D185" s="54"/>
      <c r="E185" s="54"/>
      <c r="F185" s="54"/>
      <c r="G185" s="54"/>
      <c r="H185" s="54"/>
      <c r="I185" s="54"/>
      <c r="J185" s="54"/>
      <c r="K185" s="54"/>
      <c r="L185" s="54"/>
      <c r="M185" s="54"/>
      <c r="N185" s="54"/>
      <c r="O185" s="54"/>
      <c r="P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row>
    <row r="186" spans="1:47" x14ac:dyDescent="0.2">
      <c r="A186" s="54"/>
      <c r="B186" s="54"/>
      <c r="C186" s="54"/>
      <c r="D186" s="54"/>
      <c r="E186" s="54"/>
      <c r="F186" s="54"/>
      <c r="G186" s="54"/>
      <c r="H186" s="54"/>
      <c r="I186" s="54"/>
      <c r="J186" s="54"/>
      <c r="K186" s="54"/>
      <c r="L186" s="54"/>
      <c r="M186" s="54"/>
      <c r="N186" s="54"/>
      <c r="O186" s="54"/>
      <c r="P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row>
    <row r="187" spans="1:47" x14ac:dyDescent="0.2">
      <c r="A187" s="54"/>
      <c r="B187" s="54"/>
      <c r="C187" s="54"/>
      <c r="D187" s="54"/>
      <c r="E187" s="54"/>
      <c r="F187" s="54"/>
      <c r="G187" s="54"/>
      <c r="H187" s="54"/>
      <c r="I187" s="54"/>
      <c r="J187" s="54"/>
      <c r="K187" s="54"/>
      <c r="L187" s="54"/>
      <c r="M187" s="54"/>
      <c r="N187" s="54"/>
      <c r="O187" s="54"/>
      <c r="P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row>
    <row r="188" spans="1:47" x14ac:dyDescent="0.2">
      <c r="A188" s="54"/>
      <c r="B188" s="54"/>
      <c r="C188" s="54"/>
      <c r="D188" s="54"/>
      <c r="E188" s="54"/>
      <c r="F188" s="54"/>
      <c r="G188" s="54"/>
      <c r="H188" s="54"/>
      <c r="I188" s="54"/>
      <c r="J188" s="54"/>
      <c r="K188" s="54"/>
      <c r="L188" s="54"/>
      <c r="M188" s="54"/>
      <c r="N188" s="54"/>
      <c r="O188" s="54"/>
      <c r="P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row>
    <row r="189" spans="1:47" x14ac:dyDescent="0.2">
      <c r="A189" s="54"/>
      <c r="B189" s="54"/>
      <c r="C189" s="54"/>
      <c r="D189" s="54"/>
      <c r="E189" s="54"/>
      <c r="F189" s="54"/>
      <c r="G189" s="54"/>
      <c r="H189" s="54"/>
      <c r="I189" s="54"/>
      <c r="J189" s="54"/>
      <c r="K189" s="54"/>
      <c r="L189" s="54"/>
      <c r="M189" s="54"/>
      <c r="N189" s="54"/>
      <c r="O189" s="54"/>
      <c r="P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row>
    <row r="190" spans="1:47" x14ac:dyDescent="0.2">
      <c r="A190" s="54"/>
      <c r="B190" s="54"/>
      <c r="C190" s="54"/>
      <c r="D190" s="54"/>
      <c r="E190" s="54"/>
      <c r="F190" s="54"/>
      <c r="G190" s="54"/>
      <c r="H190" s="54"/>
      <c r="I190" s="54"/>
      <c r="J190" s="54"/>
      <c r="K190" s="54"/>
      <c r="L190" s="54"/>
      <c r="M190" s="54"/>
      <c r="N190" s="54"/>
      <c r="O190" s="54"/>
      <c r="P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row>
    <row r="191" spans="1:47" x14ac:dyDescent="0.2">
      <c r="A191" s="54"/>
      <c r="B191" s="54"/>
      <c r="C191" s="54"/>
      <c r="D191" s="54"/>
      <c r="E191" s="54"/>
      <c r="F191" s="54"/>
      <c r="G191" s="54"/>
      <c r="H191" s="54"/>
      <c r="I191" s="54"/>
      <c r="J191" s="54"/>
      <c r="K191" s="54"/>
      <c r="L191" s="54"/>
      <c r="M191" s="54"/>
      <c r="N191" s="54"/>
      <c r="O191" s="54"/>
      <c r="P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row>
    <row r="192" spans="1:47" x14ac:dyDescent="0.2">
      <c r="A192" s="54"/>
      <c r="B192" s="54"/>
      <c r="C192" s="54"/>
      <c r="D192" s="54"/>
      <c r="E192" s="54"/>
      <c r="F192" s="54"/>
      <c r="G192" s="54"/>
      <c r="H192" s="54"/>
      <c r="I192" s="54"/>
      <c r="J192" s="54"/>
      <c r="K192" s="54"/>
      <c r="L192" s="54"/>
      <c r="M192" s="54"/>
      <c r="N192" s="54"/>
      <c r="O192" s="54"/>
      <c r="P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row>
  </sheetData>
  <sheetProtection algorithmName="SHA-512" hashValue="BmBqmmjXMB8/kcLc+npfde2PLSg5bNEbc1Sa6n4z9n0uZMQjloNqCIs9fduVZRpBa3LHaQVRRP5q/NJIe/rFuw==" saltValue="Xi3pSjsZSAd0Q5I7xhuyrg==" spinCount="100000" sheet="1" formatCells="0" formatColumns="0" formatRows="0"/>
  <mergeCells count="89">
    <mergeCell ref="W81:Y81"/>
    <mergeCell ref="W82:Y82"/>
    <mergeCell ref="W95:Y95"/>
    <mergeCell ref="W96:Y96"/>
    <mergeCell ref="W109:Y109"/>
    <mergeCell ref="W40:Y40"/>
    <mergeCell ref="W53:Y53"/>
    <mergeCell ref="W54:Y54"/>
    <mergeCell ref="W67:Y67"/>
    <mergeCell ref="W68:Y68"/>
    <mergeCell ref="W140:Y140"/>
    <mergeCell ref="W142:Y142"/>
    <mergeCell ref="W141:Y141"/>
    <mergeCell ref="W106:Y106"/>
    <mergeCell ref="W114:Y114"/>
    <mergeCell ref="W113:Y113"/>
    <mergeCell ref="W116:Y116"/>
    <mergeCell ref="W115:Y115"/>
    <mergeCell ref="W110:Y110"/>
    <mergeCell ref="W138:Y138"/>
    <mergeCell ref="W111:Y111"/>
    <mergeCell ref="W123:Y123"/>
    <mergeCell ref="W124:Y124"/>
    <mergeCell ref="W136:Y136"/>
    <mergeCell ref="W137:Y137"/>
    <mergeCell ref="A1:J1"/>
    <mergeCell ref="K1:R1"/>
    <mergeCell ref="W102:Y102"/>
    <mergeCell ref="W100:Y100"/>
    <mergeCell ref="W99:Y99"/>
    <mergeCell ref="W101:Y101"/>
    <mergeCell ref="W78:Y78"/>
    <mergeCell ref="W92:Y92"/>
    <mergeCell ref="W88:Y88"/>
    <mergeCell ref="W85:Y85"/>
    <mergeCell ref="G18:J19"/>
    <mergeCell ref="B19:D19"/>
    <mergeCell ref="M18:N19"/>
    <mergeCell ref="M20:N20"/>
    <mergeCell ref="P20:Q20"/>
    <mergeCell ref="P18:R19"/>
    <mergeCell ref="W144:Y144"/>
    <mergeCell ref="W57:Y57"/>
    <mergeCell ref="W36:Y36"/>
    <mergeCell ref="W59:Y59"/>
    <mergeCell ref="W45:Y45"/>
    <mergeCell ref="W143:Y143"/>
    <mergeCell ref="W60:Y60"/>
    <mergeCell ref="W50:Y50"/>
    <mergeCell ref="W72:Y72"/>
    <mergeCell ref="W129:Y129"/>
    <mergeCell ref="W130:Y130"/>
    <mergeCell ref="W120:Y120"/>
    <mergeCell ref="W127:Y127"/>
    <mergeCell ref="W128:Y128"/>
    <mergeCell ref="W86:Y86"/>
    <mergeCell ref="W87:Y87"/>
    <mergeCell ref="X12:Z12"/>
    <mergeCell ref="X15:Z15"/>
    <mergeCell ref="W24:Y24"/>
    <mergeCell ref="W73:Y73"/>
    <mergeCell ref="W74:Y74"/>
    <mergeCell ref="W22:Y22"/>
    <mergeCell ref="W31:Y31"/>
    <mergeCell ref="W58:Y58"/>
    <mergeCell ref="W44:Y44"/>
    <mergeCell ref="W43:Y43"/>
    <mergeCell ref="W46:Y46"/>
    <mergeCell ref="W32:Y32"/>
    <mergeCell ref="W28:Y28"/>
    <mergeCell ref="W64:Y64"/>
    <mergeCell ref="W71:Y71"/>
    <mergeCell ref="W39:Y39"/>
    <mergeCell ref="S18:W18"/>
    <mergeCell ref="A2:R2"/>
    <mergeCell ref="C14:H14"/>
    <mergeCell ref="C15:H15"/>
    <mergeCell ref="K11:M11"/>
    <mergeCell ref="K12:M12"/>
    <mergeCell ref="K13:M13"/>
    <mergeCell ref="K14:M14"/>
    <mergeCell ref="K15:M15"/>
    <mergeCell ref="O4:Q4"/>
    <mergeCell ref="O3:Q3"/>
    <mergeCell ref="C11:H11"/>
    <mergeCell ref="C12:H12"/>
    <mergeCell ref="C13:H13"/>
    <mergeCell ref="D8:H8"/>
    <mergeCell ref="S17:T17"/>
  </mergeCells>
  <phoneticPr fontId="0" type="noConversion"/>
  <conditionalFormatting sqref="D3:D7">
    <cfRule type="containsBlanks" dxfId="49" priority="37">
      <formula>LEN(TRIM(D3))=0</formula>
    </cfRule>
  </conditionalFormatting>
  <conditionalFormatting sqref="D8">
    <cfRule type="containsBlanks" dxfId="48" priority="36">
      <formula>LEN(TRIM(D8))=0</formula>
    </cfRule>
  </conditionalFormatting>
  <conditionalFormatting sqref="O3:Q4">
    <cfRule type="containsBlanks" dxfId="47" priority="35">
      <formula>LEN(TRIM(O3))=0</formula>
    </cfRule>
  </conditionalFormatting>
  <conditionalFormatting sqref="P11 P13 P15">
    <cfRule type="containsBlanks" dxfId="46" priority="34">
      <formula>LEN(TRIM(P11))=0</formula>
    </cfRule>
  </conditionalFormatting>
  <conditionalFormatting sqref="K1:R1">
    <cfRule type="containsText" dxfId="45" priority="31" operator="containsText" text="HERE">
      <formula>NOT(ISERROR(SEARCH("HERE",K1)))</formula>
    </cfRule>
  </conditionalFormatting>
  <conditionalFormatting sqref="A2:R2">
    <cfRule type="containsText" dxfId="44" priority="28" operator="containsText" text="s u b">
      <formula>NOT(ISERROR(SEARCH("s u b",A2)))</formula>
    </cfRule>
  </conditionalFormatting>
  <conditionalFormatting sqref="P25">
    <cfRule type="containsText" dxfId="43" priority="27" operator="containsText" text="must">
      <formula>NOT(ISERROR(SEARCH("must",P25)))</formula>
    </cfRule>
  </conditionalFormatting>
  <conditionalFormatting sqref="M25">
    <cfRule type="containsText" dxfId="42" priority="26" operator="containsText" text="error">
      <formula>NOT(ISERROR(SEARCH("error",M25)))</formula>
    </cfRule>
  </conditionalFormatting>
  <conditionalFormatting sqref="P33">
    <cfRule type="containsText" dxfId="41" priority="25" operator="containsText" text="must">
      <formula>NOT(ISERROR(SEARCH("must",P33)))</formula>
    </cfRule>
  </conditionalFormatting>
  <conditionalFormatting sqref="M33">
    <cfRule type="containsText" dxfId="40" priority="24" operator="containsText" text="error">
      <formula>NOT(ISERROR(SEARCH("error",M33)))</formula>
    </cfRule>
  </conditionalFormatting>
  <conditionalFormatting sqref="P47">
    <cfRule type="containsText" dxfId="39" priority="23" operator="containsText" text="must">
      <formula>NOT(ISERROR(SEARCH("must",P47)))</formula>
    </cfRule>
  </conditionalFormatting>
  <conditionalFormatting sqref="M47">
    <cfRule type="containsText" dxfId="38" priority="22" operator="containsText" text="error">
      <formula>NOT(ISERROR(SEARCH("error",M47)))</formula>
    </cfRule>
  </conditionalFormatting>
  <conditionalFormatting sqref="P61">
    <cfRule type="containsText" dxfId="37" priority="21" operator="containsText" text="must">
      <formula>NOT(ISERROR(SEARCH("must",P61)))</formula>
    </cfRule>
  </conditionalFormatting>
  <conditionalFormatting sqref="P75">
    <cfRule type="containsText" dxfId="36" priority="19" operator="containsText" text="must">
      <formula>NOT(ISERROR(SEARCH("must",P75)))</formula>
    </cfRule>
  </conditionalFormatting>
  <conditionalFormatting sqref="P89">
    <cfRule type="containsText" dxfId="35" priority="17" operator="containsText" text="must">
      <formula>NOT(ISERROR(SEARCH("must",P89)))</formula>
    </cfRule>
  </conditionalFormatting>
  <conditionalFormatting sqref="P103">
    <cfRule type="containsText" dxfId="34" priority="15" operator="containsText" text="must">
      <formula>NOT(ISERROR(SEARCH("must",P103)))</formula>
    </cfRule>
  </conditionalFormatting>
  <conditionalFormatting sqref="M61">
    <cfRule type="containsText" dxfId="33" priority="7" operator="containsText" text="error">
      <formula>NOT(ISERROR(SEARCH("error",M61)))</formula>
    </cfRule>
  </conditionalFormatting>
  <conditionalFormatting sqref="P117">
    <cfRule type="containsText" dxfId="32" priority="13" operator="containsText" text="must">
      <formula>NOT(ISERROR(SEARCH("must",P117)))</formula>
    </cfRule>
  </conditionalFormatting>
  <conditionalFormatting sqref="P131">
    <cfRule type="containsText" dxfId="31" priority="11" operator="containsText" text="must">
      <formula>NOT(ISERROR(SEARCH("must",P131)))</formula>
    </cfRule>
  </conditionalFormatting>
  <conditionalFormatting sqref="P145">
    <cfRule type="containsText" dxfId="30" priority="9" operator="containsText" text="must">
      <formula>NOT(ISERROR(SEARCH("must",P145)))</formula>
    </cfRule>
  </conditionalFormatting>
  <conditionalFormatting sqref="M75">
    <cfRule type="containsText" dxfId="29" priority="6" operator="containsText" text="error">
      <formula>NOT(ISERROR(SEARCH("error",M75)))</formula>
    </cfRule>
  </conditionalFormatting>
  <conditionalFormatting sqref="M89">
    <cfRule type="containsText" dxfId="28" priority="5" operator="containsText" text="error">
      <formula>NOT(ISERROR(SEARCH("error",M89)))</formula>
    </cfRule>
  </conditionalFormatting>
  <conditionalFormatting sqref="M103">
    <cfRule type="containsText" dxfId="27" priority="4" operator="containsText" text="error">
      <formula>NOT(ISERROR(SEARCH("error",M103)))</formula>
    </cfRule>
  </conditionalFormatting>
  <conditionalFormatting sqref="M117">
    <cfRule type="containsText" dxfId="26" priority="3" operator="containsText" text="error">
      <formula>NOT(ISERROR(SEARCH("error",M117)))</formula>
    </cfRule>
  </conditionalFormatting>
  <conditionalFormatting sqref="M145">
    <cfRule type="containsText" dxfId="25" priority="2" operator="containsText" text="error">
      <formula>NOT(ISERROR(SEARCH("error",M145)))</formula>
    </cfRule>
  </conditionalFormatting>
  <conditionalFormatting sqref="M131">
    <cfRule type="containsText" dxfId="24" priority="1" operator="containsText" text="error">
      <formula>NOT(ISERROR(SEARCH("error",M131)))</formula>
    </cfRule>
  </conditionalFormatting>
  <dataValidations count="1">
    <dataValidation type="decimal" allowBlank="1" showInputMessage="1" showErrorMessage="1" sqref="P15" xr:uid="{00000000-0002-0000-0100-000000000000}">
      <formula1>0</formula1>
      <formula2>0.0299</formula2>
    </dataValidation>
  </dataValidations>
  <printOptions horizontalCentered="1"/>
  <pageMargins left="0.25" right="0.25" top="0.5" bottom="0.75" header="0.5" footer="0.25"/>
  <pageSetup orientation="portrait" r:id="rId1"/>
  <headerFooter scaleWithDoc="0" alignWithMargins="0">
    <oddFooter>&amp;L&amp;9Fee Proposal&amp;R&amp;9Exhibit "_"
Sheet &amp;P of &amp;N</oddFooter>
    <firstFooter>&amp;L&amp;8Consultant's Estimate of Hours&amp;R&amp;8Exhibit "_"
Sheet &amp;P of &amp;N</first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outlinePr summaryBelow="0"/>
  </sheetPr>
  <dimension ref="A1:AY547"/>
  <sheetViews>
    <sheetView showZeros="0" showRuler="0" zoomScale="120" zoomScaleNormal="120" zoomScaleSheetLayoutView="75" zoomScalePageLayoutView="50" workbookViewId="0">
      <selection activeCell="R1" sqref="R1:S1048576"/>
    </sheetView>
  </sheetViews>
  <sheetFormatPr defaultColWidth="4.7109375" defaultRowHeight="15" x14ac:dyDescent="0.2"/>
  <cols>
    <col min="1" max="1" width="4.140625" style="2" customWidth="1"/>
    <col min="2" max="2" width="5.5703125" style="2" customWidth="1"/>
    <col min="3" max="3" width="6.140625" style="2" customWidth="1"/>
    <col min="4" max="4" width="15.85546875" style="2" customWidth="1"/>
    <col min="5" max="5" width="4.140625" style="2" customWidth="1"/>
    <col min="6" max="6" width="4" style="2" customWidth="1"/>
    <col min="7" max="14" width="5.7109375" style="2" customWidth="1"/>
    <col min="15" max="16" width="4.7109375" style="2" customWidth="1"/>
    <col min="17" max="17" width="8.7109375" style="2" customWidth="1"/>
    <col min="18" max="18" width="5.5703125" style="419" hidden="1" customWidth="1"/>
    <col min="19" max="19" width="8.140625" style="419" hidden="1" customWidth="1"/>
    <col min="20" max="20" width="5.7109375" style="419" customWidth="1"/>
    <col min="21" max="21" width="4.7109375" style="2"/>
    <col min="22" max="22" width="12.140625" style="2" bestFit="1" customWidth="1"/>
    <col min="23" max="23" width="10.140625" style="2" hidden="1" customWidth="1"/>
    <col min="24" max="24" width="8.28515625" style="2" hidden="1" customWidth="1"/>
    <col min="25" max="27" width="8.42578125" style="2" hidden="1" customWidth="1"/>
    <col min="28" max="28" width="9.28515625" style="2" hidden="1" customWidth="1"/>
    <col min="29" max="29" width="8.42578125" style="2" hidden="1" customWidth="1"/>
    <col min="30" max="30" width="7.140625" style="2" hidden="1" customWidth="1"/>
    <col min="31" max="32" width="9.28515625" style="2" hidden="1" customWidth="1"/>
    <col min="33" max="33" width="12.140625" style="2" bestFit="1" customWidth="1"/>
    <col min="34" max="16384" width="4.7109375" style="2"/>
  </cols>
  <sheetData>
    <row r="1" spans="1:51" s="3" customFormat="1" ht="21" thickBot="1" x14ac:dyDescent="0.35">
      <c r="A1" s="508" t="str">
        <f>IF('Staffing Plan'!T1="y","SubConsultant Hours","Estimate of Hours")</f>
        <v>Estimate of Hours</v>
      </c>
      <c r="B1" s="509"/>
      <c r="C1" s="509"/>
      <c r="D1" s="509"/>
      <c r="E1" s="509"/>
      <c r="F1" s="509"/>
      <c r="G1" s="509"/>
      <c r="H1" s="509"/>
      <c r="I1" s="510" t="str">
        <f>'Staffing Plan'!K1</f>
        <v>Enter General Project Type HERE</v>
      </c>
      <c r="J1" s="510"/>
      <c r="K1" s="510"/>
      <c r="L1" s="510"/>
      <c r="M1" s="510"/>
      <c r="N1" s="510"/>
      <c r="O1" s="510"/>
      <c r="P1" s="510"/>
      <c r="Q1" s="511"/>
      <c r="R1" s="485" t="s">
        <v>189</v>
      </c>
      <c r="S1" s="486" t="s">
        <v>190</v>
      </c>
      <c r="T1" s="204"/>
      <c r="U1" s="200"/>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row>
    <row r="2" spans="1:51" s="3" customFormat="1" ht="9.9499999999999993" customHeight="1" x14ac:dyDescent="0.2">
      <c r="A2" s="444">
        <f>'Staffing Plan'!A2:R2</f>
        <v>0</v>
      </c>
      <c r="B2" s="444"/>
      <c r="C2" s="444"/>
      <c r="D2" s="444"/>
      <c r="E2" s="444"/>
      <c r="F2" s="444"/>
      <c r="G2" s="444"/>
      <c r="H2" s="444"/>
      <c r="I2" s="444"/>
      <c r="J2" s="444"/>
      <c r="K2" s="444"/>
      <c r="L2" s="444"/>
      <c r="M2" s="444"/>
      <c r="N2" s="444"/>
      <c r="O2" s="444"/>
      <c r="P2" s="444"/>
      <c r="Q2" s="444"/>
      <c r="R2" s="485"/>
      <c r="S2" s="486"/>
      <c r="T2" s="405" t="s">
        <v>191</v>
      </c>
      <c r="U2" s="420"/>
      <c r="V2" s="420"/>
      <c r="W2" s="420"/>
      <c r="X2" s="420"/>
      <c r="Y2" s="420"/>
      <c r="Z2" s="201"/>
      <c r="AA2" s="201"/>
      <c r="AB2" s="201"/>
      <c r="AC2" s="201"/>
      <c r="AD2" s="201"/>
      <c r="AE2" s="201"/>
      <c r="AF2" s="201"/>
      <c r="AG2" s="420"/>
      <c r="AH2" s="420"/>
      <c r="AI2" s="420"/>
      <c r="AJ2" s="420"/>
      <c r="AK2" s="420"/>
      <c r="AL2" s="201"/>
      <c r="AM2" s="201"/>
      <c r="AN2" s="201"/>
      <c r="AO2" s="201"/>
      <c r="AP2" s="201"/>
      <c r="AQ2" s="201"/>
      <c r="AR2" s="201"/>
      <c r="AS2" s="201"/>
      <c r="AT2" s="201"/>
      <c r="AU2" s="201"/>
      <c r="AV2" s="201"/>
      <c r="AW2" s="201"/>
      <c r="AX2" s="201"/>
      <c r="AY2" s="201"/>
    </row>
    <row r="3" spans="1:51" s="6" customFormat="1" ht="12.75" x14ac:dyDescent="0.2">
      <c r="A3" s="19"/>
      <c r="B3" s="33"/>
      <c r="C3" s="13" t="str">
        <f>'Staffing Plan'!C3</f>
        <v xml:space="preserve">Project Name:  </v>
      </c>
      <c r="D3" s="368">
        <f>'Staffing Plan'!D3</f>
        <v>0</v>
      </c>
      <c r="E3" s="365"/>
      <c r="F3" s="365"/>
      <c r="G3" s="365"/>
      <c r="H3" s="36"/>
      <c r="I3" s="16"/>
      <c r="J3" s="16"/>
      <c r="K3" s="14" t="s">
        <v>27</v>
      </c>
      <c r="L3" s="369">
        <f>'Staffing Plan'!O3</f>
        <v>0</v>
      </c>
      <c r="M3" s="368"/>
      <c r="N3" s="368"/>
      <c r="O3" s="44"/>
      <c r="P3" s="44"/>
      <c r="Q3" s="44"/>
      <c r="R3" s="485"/>
      <c r="S3" s="486"/>
      <c r="T3" s="203"/>
      <c r="U3" s="202"/>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row>
    <row r="4" spans="1:51" s="6" customFormat="1" ht="12.75" x14ac:dyDescent="0.2">
      <c r="A4" s="19"/>
      <c r="B4" s="19"/>
      <c r="C4" s="13" t="str">
        <f>'Staffing Plan'!C4</f>
        <v xml:space="preserve">Consultant: </v>
      </c>
      <c r="D4" s="248">
        <f>'Staffing Plan'!D4</f>
        <v>0</v>
      </c>
      <c r="E4" s="242"/>
      <c r="F4" s="242"/>
      <c r="G4" s="242"/>
      <c r="H4" s="16"/>
      <c r="I4" s="31"/>
      <c r="J4" s="32"/>
      <c r="K4" s="14" t="s">
        <v>28</v>
      </c>
      <c r="L4" s="253">
        <f>'Staffing Plan'!O4</f>
        <v>0</v>
      </c>
      <c r="M4" s="254"/>
      <c r="N4" s="254"/>
      <c r="O4" s="195"/>
      <c r="P4" s="93"/>
      <c r="Q4" s="38"/>
      <c r="R4" s="485"/>
      <c r="S4" s="486"/>
      <c r="T4" s="203"/>
      <c r="U4" s="202"/>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row>
    <row r="5" spans="1:51" x14ac:dyDescent="0.2">
      <c r="A5" s="19"/>
      <c r="B5" s="34"/>
      <c r="C5" s="13" t="str">
        <f>'Staffing Plan'!C5</f>
        <v xml:space="preserve">Consultant PM: </v>
      </c>
      <c r="D5" s="248">
        <f>'Staffing Plan'!D5</f>
        <v>0</v>
      </c>
      <c r="E5" s="152"/>
      <c r="F5" s="152"/>
      <c r="G5" s="152"/>
      <c r="H5" s="249"/>
      <c r="I5" s="247"/>
      <c r="J5" s="247"/>
      <c r="K5" s="247"/>
      <c r="L5" s="247"/>
      <c r="M5" s="250"/>
      <c r="N5" s="250"/>
      <c r="O5" s="166"/>
      <c r="P5" s="27"/>
      <c r="Q5" s="27"/>
      <c r="R5" s="485"/>
      <c r="S5" s="486"/>
      <c r="T5" s="204"/>
      <c r="U5" s="200"/>
      <c r="V5" s="204" t="s">
        <v>100</v>
      </c>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row>
    <row r="6" spans="1:51" hidden="1" x14ac:dyDescent="0.2">
      <c r="A6" s="19"/>
      <c r="B6" s="34"/>
      <c r="C6" s="13" t="str">
        <f>'Staffing Plan'!C6</f>
        <v xml:space="preserve">LPA RC:  </v>
      </c>
      <c r="D6" s="248">
        <f>'Staffing Plan'!D6</f>
        <v>0</v>
      </c>
      <c r="E6" s="152"/>
      <c r="F6" s="152"/>
      <c r="G6" s="152"/>
      <c r="H6" s="152"/>
      <c r="I6" s="174"/>
      <c r="J6" s="174"/>
      <c r="K6" s="174"/>
      <c r="L6" s="174"/>
      <c r="M6" s="251"/>
      <c r="N6" s="251"/>
      <c r="O6" s="166"/>
      <c r="P6" s="27"/>
      <c r="Q6" s="27"/>
      <c r="R6" s="485"/>
      <c r="S6" s="486"/>
      <c r="T6" s="204"/>
      <c r="U6" s="200"/>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row>
    <row r="7" spans="1:51" x14ac:dyDescent="0.2">
      <c r="A7" s="19"/>
      <c r="B7" s="34"/>
      <c r="C7" s="13" t="str">
        <f>'Staffing Plan'!C7</f>
        <v xml:space="preserve">NDOT PC:  </v>
      </c>
      <c r="D7" s="248">
        <f>'Staffing Plan'!D7</f>
        <v>0</v>
      </c>
      <c r="E7" s="152"/>
      <c r="F7" s="152"/>
      <c r="G7" s="152"/>
      <c r="H7" s="152"/>
      <c r="I7" s="174"/>
      <c r="J7" s="174"/>
      <c r="K7" s="174"/>
      <c r="L7" s="174"/>
      <c r="M7" s="173"/>
      <c r="N7" s="173"/>
      <c r="O7" s="4"/>
      <c r="P7" s="27"/>
      <c r="Q7" s="27"/>
      <c r="R7" s="485"/>
      <c r="S7" s="486"/>
      <c r="T7" s="204"/>
      <c r="U7" s="200"/>
      <c r="V7" s="204" t="s">
        <v>36</v>
      </c>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row>
    <row r="8" spans="1:51" x14ac:dyDescent="0.2">
      <c r="A8" s="19"/>
      <c r="B8" s="34"/>
      <c r="C8" s="13" t="str">
        <f>'Staffing Plan'!C8</f>
        <v xml:space="preserve">Date:  </v>
      </c>
      <c r="D8" s="507">
        <f>'Staffing Plan'!D8</f>
        <v>0</v>
      </c>
      <c r="E8" s="507"/>
      <c r="F8" s="246"/>
      <c r="G8" s="246"/>
      <c r="H8" s="246"/>
      <c r="I8" s="246"/>
      <c r="J8" s="246"/>
      <c r="K8" s="246"/>
      <c r="L8" s="246"/>
      <c r="M8" s="252"/>
      <c r="N8" s="252"/>
      <c r="O8" s="168"/>
      <c r="P8" s="27"/>
      <c r="Q8" s="27"/>
      <c r="R8" s="485"/>
      <c r="S8" s="486"/>
      <c r="T8" s="204"/>
      <c r="U8" s="200"/>
      <c r="V8" s="204" t="s">
        <v>40</v>
      </c>
      <c r="W8" s="205"/>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row>
    <row r="9" spans="1:51" s="3" customFormat="1" ht="9" customHeight="1" thickBot="1" x14ac:dyDescent="0.25">
      <c r="A9" s="4"/>
      <c r="B9" s="4"/>
      <c r="C9" s="4"/>
      <c r="D9" s="4"/>
      <c r="E9" s="4"/>
      <c r="F9" s="28"/>
      <c r="G9" s="28"/>
      <c r="H9" s="28"/>
      <c r="I9" s="4"/>
      <c r="J9" s="4"/>
      <c r="K9" s="4"/>
      <c r="L9" s="498"/>
      <c r="M9" s="498"/>
      <c r="N9" s="83"/>
      <c r="O9" s="89"/>
      <c r="P9" s="35"/>
      <c r="Q9" s="37"/>
      <c r="R9" s="485"/>
      <c r="S9" s="486"/>
      <c r="T9" s="204"/>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row>
    <row r="10" spans="1:51" s="3" customFormat="1" ht="17.25" customHeight="1" thickBot="1" x14ac:dyDescent="0.25">
      <c r="A10" s="499" t="s">
        <v>5</v>
      </c>
      <c r="B10" s="500"/>
      <c r="C10" s="500"/>
      <c r="D10" s="500"/>
      <c r="E10" s="500"/>
      <c r="F10" s="500"/>
      <c r="G10" s="503" t="s">
        <v>34</v>
      </c>
      <c r="H10" s="504"/>
      <c r="I10" s="504"/>
      <c r="J10" s="504"/>
      <c r="K10" s="504"/>
      <c r="L10" s="504"/>
      <c r="M10" s="504"/>
      <c r="N10" s="504"/>
      <c r="O10" s="504"/>
      <c r="P10" s="504"/>
      <c r="Q10" s="505"/>
      <c r="R10" s="485"/>
      <c r="S10" s="486"/>
      <c r="T10" s="204"/>
      <c r="U10" s="200"/>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row>
    <row r="11" spans="1:51" s="3" customFormat="1" ht="17.25" customHeight="1" thickBot="1" x14ac:dyDescent="0.25">
      <c r="A11" s="501"/>
      <c r="B11" s="502"/>
      <c r="C11" s="502"/>
      <c r="D11" s="502"/>
      <c r="E11" s="502"/>
      <c r="F11" s="502"/>
      <c r="G11" s="85" t="str">
        <f>'Staffing Plan'!B11</f>
        <v>PR</v>
      </c>
      <c r="H11" s="85" t="str">
        <f>'Staffing Plan'!B12</f>
        <v>PM</v>
      </c>
      <c r="I11" s="85" t="str">
        <f>'Staffing Plan'!B13</f>
        <v>SENG</v>
      </c>
      <c r="J11" s="85" t="str">
        <f>'Staffing Plan'!B14</f>
        <v>ENG</v>
      </c>
      <c r="K11" s="85" t="str">
        <f>'Staffing Plan'!B15</f>
        <v>SDES</v>
      </c>
      <c r="L11" s="85" t="str">
        <f>'Staffing Plan'!J11</f>
        <v>DES</v>
      </c>
      <c r="M11" s="85" t="str">
        <f>'Staffing Plan'!J12</f>
        <v>TECH</v>
      </c>
      <c r="N11" s="85" t="str">
        <f>'Staffing Plan'!J13</f>
        <v>ADM</v>
      </c>
      <c r="O11" s="85" t="str">
        <f>'Staffing Plan'!J14</f>
        <v>UD1</v>
      </c>
      <c r="P11" s="85" t="str">
        <f>'Staffing Plan'!J15</f>
        <v>UD2</v>
      </c>
      <c r="Q11" s="86" t="s">
        <v>2</v>
      </c>
      <c r="R11" s="406" t="s">
        <v>192</v>
      </c>
      <c r="S11" s="407" t="s">
        <v>193</v>
      </c>
      <c r="T11" s="204"/>
      <c r="U11" s="200"/>
      <c r="V11" s="201"/>
      <c r="W11" s="206"/>
      <c r="X11" s="206"/>
      <c r="Y11" s="206"/>
      <c r="Z11" s="206"/>
      <c r="AA11" s="206"/>
      <c r="AB11" s="206"/>
      <c r="AC11" s="206"/>
      <c r="AD11" s="206"/>
      <c r="AE11" s="206"/>
      <c r="AF11" s="201"/>
      <c r="AG11" s="201"/>
      <c r="AH11" s="201"/>
      <c r="AI11" s="201"/>
      <c r="AJ11" s="201"/>
      <c r="AK11" s="201"/>
      <c r="AL11" s="201"/>
      <c r="AM11" s="201"/>
      <c r="AN11" s="201"/>
      <c r="AO11" s="201"/>
      <c r="AP11" s="201"/>
      <c r="AQ11" s="201"/>
      <c r="AR11" s="201"/>
      <c r="AS11" s="201"/>
      <c r="AT11" s="201"/>
      <c r="AU11" s="201"/>
      <c r="AV11" s="201"/>
      <c r="AW11" s="201"/>
      <c r="AX11" s="201"/>
      <c r="AY11" s="201"/>
    </row>
    <row r="12" spans="1:51" s="3" customFormat="1" ht="15" customHeight="1" thickBot="1" x14ac:dyDescent="0.25">
      <c r="A12" s="489" t="s">
        <v>90</v>
      </c>
      <c r="B12" s="490"/>
      <c r="C12" s="490"/>
      <c r="D12" s="490"/>
      <c r="E12" s="490"/>
      <c r="F12" s="491"/>
      <c r="G12" s="143">
        <f>ROUND(SUM(G13:G47),2)</f>
        <v>0</v>
      </c>
      <c r="H12" s="143">
        <f t="shared" ref="H12:Q12" si="0">ROUND(SUM(H13:H47),2)</f>
        <v>0</v>
      </c>
      <c r="I12" s="143">
        <f t="shared" si="0"/>
        <v>0</v>
      </c>
      <c r="J12" s="143">
        <f t="shared" si="0"/>
        <v>0</v>
      </c>
      <c r="K12" s="143">
        <f t="shared" si="0"/>
        <v>0</v>
      </c>
      <c r="L12" s="143">
        <f t="shared" si="0"/>
        <v>0</v>
      </c>
      <c r="M12" s="143">
        <f t="shared" si="0"/>
        <v>0</v>
      </c>
      <c r="N12" s="143">
        <f t="shared" si="0"/>
        <v>0</v>
      </c>
      <c r="O12" s="143">
        <f t="shared" si="0"/>
        <v>0</v>
      </c>
      <c r="P12" s="143">
        <f t="shared" si="0"/>
        <v>0</v>
      </c>
      <c r="Q12" s="91">
        <f t="shared" si="0"/>
        <v>0</v>
      </c>
      <c r="R12" s="408"/>
      <c r="S12" s="409">
        <f>SUM(S13:S47)</f>
        <v>0</v>
      </c>
      <c r="T12" s="203" t="str">
        <f>IF(SUM(G12:P12)=SUM(Q13:Q47),"match","sum error")</f>
        <v>match</v>
      </c>
      <c r="U12" s="200"/>
      <c r="V12" s="214">
        <f>SUM(W13:AF13)</f>
        <v>0</v>
      </c>
      <c r="W12" s="206" t="str">
        <f t="shared" ref="W12:AF12" si="1">G$11</f>
        <v>PR</v>
      </c>
      <c r="X12" s="206" t="str">
        <f t="shared" si="1"/>
        <v>PM</v>
      </c>
      <c r="Y12" s="206" t="str">
        <f t="shared" si="1"/>
        <v>SENG</v>
      </c>
      <c r="Z12" s="206" t="str">
        <f t="shared" si="1"/>
        <v>ENG</v>
      </c>
      <c r="AA12" s="206" t="str">
        <f t="shared" si="1"/>
        <v>SDES</v>
      </c>
      <c r="AB12" s="206" t="str">
        <f t="shared" si="1"/>
        <v>DES</v>
      </c>
      <c r="AC12" s="206" t="str">
        <f t="shared" si="1"/>
        <v>TECH</v>
      </c>
      <c r="AD12" s="206" t="str">
        <f t="shared" si="1"/>
        <v>ADM</v>
      </c>
      <c r="AE12" s="206" t="str">
        <f t="shared" si="1"/>
        <v>UD1</v>
      </c>
      <c r="AF12" s="206" t="str">
        <f t="shared" si="1"/>
        <v>UD2</v>
      </c>
      <c r="AG12" s="201"/>
      <c r="AH12" s="201"/>
      <c r="AI12" s="201"/>
      <c r="AJ12" s="201"/>
      <c r="AK12" s="201"/>
      <c r="AL12" s="201"/>
      <c r="AM12" s="201"/>
      <c r="AN12" s="201"/>
      <c r="AO12" s="201"/>
      <c r="AP12" s="201"/>
      <c r="AQ12" s="201"/>
      <c r="AR12" s="201"/>
      <c r="AS12" s="201"/>
      <c r="AT12" s="201"/>
      <c r="AU12" s="201"/>
      <c r="AV12" s="201"/>
      <c r="AW12" s="201"/>
      <c r="AX12" s="201"/>
      <c r="AY12" s="201"/>
    </row>
    <row r="13" spans="1:51" s="3" customFormat="1" x14ac:dyDescent="0.2">
      <c r="A13" s="306">
        <v>1</v>
      </c>
      <c r="B13" s="487" t="s">
        <v>101</v>
      </c>
      <c r="C13" s="487"/>
      <c r="D13" s="487"/>
      <c r="E13" s="487"/>
      <c r="F13" s="488"/>
      <c r="G13" s="98"/>
      <c r="H13" s="98"/>
      <c r="I13" s="98"/>
      <c r="J13" s="98"/>
      <c r="K13" s="98"/>
      <c r="L13" s="98"/>
      <c r="M13" s="98"/>
      <c r="N13" s="98"/>
      <c r="O13" s="98"/>
      <c r="P13" s="145"/>
      <c r="Q13" s="196">
        <f>ROUND(SUM(G13:P13),2)</f>
        <v>0</v>
      </c>
      <c r="R13" s="410"/>
      <c r="S13" s="411"/>
      <c r="T13" s="204"/>
      <c r="U13" s="200"/>
      <c r="V13" s="213"/>
      <c r="W13" s="208">
        <f>G12*'Staffing Plan'!$M$25</f>
        <v>0</v>
      </c>
      <c r="X13" s="208">
        <f>H12*'Staffing Plan'!$M$33</f>
        <v>0</v>
      </c>
      <c r="Y13" s="208">
        <f>I12*'Staffing Plan'!$M$47</f>
        <v>0</v>
      </c>
      <c r="Z13" s="208">
        <f>J12*'Staffing Plan'!$M$61</f>
        <v>0</v>
      </c>
      <c r="AA13" s="208">
        <f>K12*'Staffing Plan'!$M$75</f>
        <v>0</v>
      </c>
      <c r="AB13" s="208">
        <f>L12*'Staffing Plan'!$M$89</f>
        <v>0</v>
      </c>
      <c r="AC13" s="208">
        <f>M12*'Staffing Plan'!$M$103</f>
        <v>0</v>
      </c>
      <c r="AD13" s="208">
        <f>N12*'Staffing Plan'!$M$117</f>
        <v>0</v>
      </c>
      <c r="AE13" s="208">
        <f>O12*'Staffing Plan'!$M$131</f>
        <v>0</v>
      </c>
      <c r="AF13" s="208">
        <f>P12*'Staffing Plan'!$M$145</f>
        <v>0</v>
      </c>
      <c r="AG13" s="212"/>
      <c r="AH13" s="201"/>
      <c r="AI13" s="201"/>
      <c r="AJ13" s="201"/>
      <c r="AK13" s="201"/>
      <c r="AL13" s="201"/>
      <c r="AM13" s="201"/>
      <c r="AN13" s="201"/>
      <c r="AO13" s="201"/>
      <c r="AP13" s="201"/>
      <c r="AQ13" s="201"/>
      <c r="AR13" s="201"/>
      <c r="AS13" s="201"/>
      <c r="AT13" s="201"/>
      <c r="AU13" s="201"/>
      <c r="AV13" s="201"/>
      <c r="AW13" s="201"/>
      <c r="AX13" s="201"/>
      <c r="AY13" s="201"/>
    </row>
    <row r="14" spans="1:51" s="3" customFormat="1" x14ac:dyDescent="0.2">
      <c r="A14" s="306">
        <v>2</v>
      </c>
      <c r="B14" s="487" t="s">
        <v>48</v>
      </c>
      <c r="C14" s="487"/>
      <c r="D14" s="487"/>
      <c r="E14" s="487"/>
      <c r="F14" s="488"/>
      <c r="G14" s="98"/>
      <c r="H14" s="98"/>
      <c r="I14" s="98"/>
      <c r="J14" s="98"/>
      <c r="K14" s="98"/>
      <c r="L14" s="98"/>
      <c r="M14" s="98"/>
      <c r="N14" s="98"/>
      <c r="O14" s="98"/>
      <c r="P14" s="145"/>
      <c r="Q14" s="196">
        <f t="shared" ref="Q14:Q47" si="2">ROUND(SUM(G14:P14),2)</f>
        <v>0</v>
      </c>
      <c r="R14" s="412"/>
      <c r="S14" s="413"/>
      <c r="T14" s="204"/>
      <c r="U14" s="200"/>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row>
    <row r="15" spans="1:51" s="3" customFormat="1" ht="15" customHeight="1" x14ac:dyDescent="0.2">
      <c r="A15" s="307"/>
      <c r="B15" s="487"/>
      <c r="C15" s="487"/>
      <c r="D15" s="487"/>
      <c r="E15" s="487"/>
      <c r="F15" s="488"/>
      <c r="G15" s="98"/>
      <c r="H15" s="98"/>
      <c r="I15" s="98"/>
      <c r="J15" s="98"/>
      <c r="K15" s="98"/>
      <c r="L15" s="98"/>
      <c r="M15" s="98"/>
      <c r="N15" s="98"/>
      <c r="O15" s="98"/>
      <c r="P15" s="145"/>
      <c r="Q15" s="197">
        <f t="shared" si="2"/>
        <v>0</v>
      </c>
      <c r="R15" s="412"/>
      <c r="S15" s="413"/>
      <c r="T15" s="204"/>
      <c r="U15" s="200"/>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row>
    <row r="16" spans="1:51" s="3" customFormat="1" ht="15" customHeight="1" x14ac:dyDescent="0.2">
      <c r="A16" s="307"/>
      <c r="B16" s="487"/>
      <c r="C16" s="487"/>
      <c r="D16" s="487"/>
      <c r="E16" s="487"/>
      <c r="F16" s="488"/>
      <c r="G16" s="98"/>
      <c r="H16" s="98"/>
      <c r="I16" s="98"/>
      <c r="J16" s="98"/>
      <c r="K16" s="98"/>
      <c r="L16" s="98"/>
      <c r="M16" s="98"/>
      <c r="N16" s="98"/>
      <c r="O16" s="98"/>
      <c r="P16" s="145"/>
      <c r="Q16" s="196">
        <f t="shared" si="2"/>
        <v>0</v>
      </c>
      <c r="R16" s="412"/>
      <c r="S16" s="413"/>
      <c r="T16" s="204"/>
      <c r="U16" s="200"/>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row>
    <row r="17" spans="1:51" s="3" customFormat="1" ht="15" hidden="1" customHeight="1" x14ac:dyDescent="0.2">
      <c r="A17" s="307"/>
      <c r="B17" s="487"/>
      <c r="C17" s="487"/>
      <c r="D17" s="487"/>
      <c r="E17" s="487"/>
      <c r="F17" s="488"/>
      <c r="G17" s="98"/>
      <c r="H17" s="98"/>
      <c r="I17" s="98"/>
      <c r="J17" s="98"/>
      <c r="K17" s="98"/>
      <c r="L17" s="98"/>
      <c r="M17" s="98"/>
      <c r="N17" s="98"/>
      <c r="O17" s="98"/>
      <c r="P17" s="145"/>
      <c r="Q17" s="197">
        <f t="shared" si="2"/>
        <v>0</v>
      </c>
      <c r="R17" s="412"/>
      <c r="S17" s="413"/>
      <c r="T17" s="204"/>
      <c r="U17" s="200"/>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row>
    <row r="18" spans="1:51" s="3" customFormat="1" ht="15" hidden="1" customHeight="1" x14ac:dyDescent="0.2">
      <c r="A18" s="307"/>
      <c r="B18" s="487"/>
      <c r="C18" s="487"/>
      <c r="D18" s="487"/>
      <c r="E18" s="487"/>
      <c r="F18" s="488"/>
      <c r="G18" s="98"/>
      <c r="H18" s="98"/>
      <c r="I18" s="98"/>
      <c r="J18" s="98"/>
      <c r="K18" s="98"/>
      <c r="L18" s="98"/>
      <c r="M18" s="98"/>
      <c r="N18" s="98"/>
      <c r="O18" s="98"/>
      <c r="P18" s="145"/>
      <c r="Q18" s="196">
        <f t="shared" si="2"/>
        <v>0</v>
      </c>
      <c r="R18" s="412"/>
      <c r="S18" s="413"/>
      <c r="T18" s="204"/>
      <c r="U18" s="200"/>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row>
    <row r="19" spans="1:51" s="3" customFormat="1" ht="15" hidden="1" customHeight="1" x14ac:dyDescent="0.2">
      <c r="A19" s="307"/>
      <c r="B19" s="487"/>
      <c r="C19" s="487"/>
      <c r="D19" s="487"/>
      <c r="E19" s="487"/>
      <c r="F19" s="488"/>
      <c r="G19" s="98"/>
      <c r="H19" s="98"/>
      <c r="I19" s="98"/>
      <c r="J19" s="98"/>
      <c r="K19" s="98"/>
      <c r="L19" s="98"/>
      <c r="M19" s="98"/>
      <c r="N19" s="98"/>
      <c r="O19" s="98"/>
      <c r="P19" s="145"/>
      <c r="Q19" s="197">
        <f t="shared" si="2"/>
        <v>0</v>
      </c>
      <c r="R19" s="412"/>
      <c r="S19" s="413"/>
      <c r="T19" s="204"/>
      <c r="U19" s="200"/>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row>
    <row r="20" spans="1:51" s="3" customFormat="1" ht="15" hidden="1" customHeight="1" x14ac:dyDescent="0.2">
      <c r="A20" s="307"/>
      <c r="B20" s="487"/>
      <c r="C20" s="487"/>
      <c r="D20" s="487"/>
      <c r="E20" s="487"/>
      <c r="F20" s="488"/>
      <c r="G20" s="98"/>
      <c r="H20" s="98"/>
      <c r="I20" s="98"/>
      <c r="J20" s="98"/>
      <c r="K20" s="98"/>
      <c r="L20" s="98"/>
      <c r="M20" s="98"/>
      <c r="N20" s="98"/>
      <c r="O20" s="98"/>
      <c r="P20" s="145"/>
      <c r="Q20" s="196">
        <f t="shared" si="2"/>
        <v>0</v>
      </c>
      <c r="R20" s="412"/>
      <c r="S20" s="413"/>
      <c r="T20" s="204"/>
      <c r="U20" s="200"/>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row>
    <row r="21" spans="1:51" s="3" customFormat="1" ht="15" hidden="1" customHeight="1" x14ac:dyDescent="0.2">
      <c r="A21" s="307"/>
      <c r="B21" s="487"/>
      <c r="C21" s="487"/>
      <c r="D21" s="487"/>
      <c r="E21" s="487"/>
      <c r="F21" s="488"/>
      <c r="G21" s="98"/>
      <c r="H21" s="98"/>
      <c r="I21" s="98"/>
      <c r="J21" s="98"/>
      <c r="K21" s="98"/>
      <c r="L21" s="98"/>
      <c r="M21" s="98"/>
      <c r="N21" s="98"/>
      <c r="O21" s="98"/>
      <c r="P21" s="145"/>
      <c r="Q21" s="197">
        <f t="shared" si="2"/>
        <v>0</v>
      </c>
      <c r="R21" s="412"/>
      <c r="S21" s="413"/>
      <c r="T21" s="204"/>
      <c r="U21" s="200"/>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row>
    <row r="22" spans="1:51" s="3" customFormat="1" ht="15" hidden="1" customHeight="1" x14ac:dyDescent="0.2">
      <c r="A22" s="307"/>
      <c r="B22" s="487"/>
      <c r="C22" s="487"/>
      <c r="D22" s="487"/>
      <c r="E22" s="487"/>
      <c r="F22" s="488"/>
      <c r="G22" s="98"/>
      <c r="H22" s="98"/>
      <c r="I22" s="98"/>
      <c r="J22" s="98"/>
      <c r="K22" s="98"/>
      <c r="L22" s="98"/>
      <c r="M22" s="98"/>
      <c r="N22" s="98"/>
      <c r="O22" s="98"/>
      <c r="P22" s="145"/>
      <c r="Q22" s="196">
        <f t="shared" si="2"/>
        <v>0</v>
      </c>
      <c r="R22" s="412"/>
      <c r="S22" s="413"/>
      <c r="T22" s="204"/>
      <c r="U22" s="200"/>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row>
    <row r="23" spans="1:51" s="3" customFormat="1" ht="15" hidden="1" customHeight="1" x14ac:dyDescent="0.2">
      <c r="A23" s="307"/>
      <c r="B23" s="487"/>
      <c r="C23" s="487"/>
      <c r="D23" s="487"/>
      <c r="E23" s="487"/>
      <c r="F23" s="488"/>
      <c r="G23" s="98"/>
      <c r="H23" s="98"/>
      <c r="I23" s="98"/>
      <c r="J23" s="98"/>
      <c r="K23" s="98"/>
      <c r="L23" s="98"/>
      <c r="M23" s="98"/>
      <c r="N23" s="98"/>
      <c r="O23" s="98"/>
      <c r="P23" s="145"/>
      <c r="Q23" s="197">
        <f t="shared" si="2"/>
        <v>0</v>
      </c>
      <c r="R23" s="412"/>
      <c r="S23" s="413"/>
      <c r="T23" s="204"/>
      <c r="U23" s="200"/>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row>
    <row r="24" spans="1:51" s="3" customFormat="1" ht="15" hidden="1" customHeight="1" x14ac:dyDescent="0.2">
      <c r="A24" s="307"/>
      <c r="B24" s="487"/>
      <c r="C24" s="487"/>
      <c r="D24" s="487"/>
      <c r="E24" s="487"/>
      <c r="F24" s="488"/>
      <c r="G24" s="98"/>
      <c r="H24" s="98"/>
      <c r="I24" s="98"/>
      <c r="J24" s="98"/>
      <c r="K24" s="98"/>
      <c r="L24" s="98"/>
      <c r="M24" s="98"/>
      <c r="N24" s="98"/>
      <c r="O24" s="98"/>
      <c r="P24" s="145"/>
      <c r="Q24" s="196">
        <f t="shared" si="2"/>
        <v>0</v>
      </c>
      <c r="R24" s="412"/>
      <c r="S24" s="413"/>
      <c r="T24" s="204"/>
      <c r="U24" s="200"/>
      <c r="V24" s="201"/>
      <c r="W24" s="201"/>
      <c r="X24" s="207"/>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row>
    <row r="25" spans="1:51" s="3" customFormat="1" ht="15" hidden="1" customHeight="1" x14ac:dyDescent="0.2">
      <c r="A25" s="307"/>
      <c r="B25" s="487"/>
      <c r="C25" s="487"/>
      <c r="D25" s="487"/>
      <c r="E25" s="487"/>
      <c r="F25" s="488"/>
      <c r="G25" s="98"/>
      <c r="H25" s="98"/>
      <c r="I25" s="98"/>
      <c r="J25" s="98"/>
      <c r="K25" s="98"/>
      <c r="L25" s="98"/>
      <c r="M25" s="98"/>
      <c r="N25" s="98"/>
      <c r="O25" s="98"/>
      <c r="P25" s="145"/>
      <c r="Q25" s="197">
        <f t="shared" si="2"/>
        <v>0</v>
      </c>
      <c r="R25" s="412"/>
      <c r="S25" s="413"/>
      <c r="T25" s="204"/>
      <c r="U25" s="200"/>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row>
    <row r="26" spans="1:51" s="3" customFormat="1" ht="15" hidden="1" customHeight="1" x14ac:dyDescent="0.2">
      <c r="A26" s="307"/>
      <c r="B26" s="487"/>
      <c r="C26" s="487"/>
      <c r="D26" s="487"/>
      <c r="E26" s="487"/>
      <c r="F26" s="488"/>
      <c r="G26" s="98"/>
      <c r="H26" s="98"/>
      <c r="I26" s="98"/>
      <c r="J26" s="98"/>
      <c r="K26" s="98"/>
      <c r="L26" s="98"/>
      <c r="M26" s="98"/>
      <c r="N26" s="98"/>
      <c r="O26" s="98"/>
      <c r="P26" s="145"/>
      <c r="Q26" s="196">
        <f t="shared" si="2"/>
        <v>0</v>
      </c>
      <c r="R26" s="412"/>
      <c r="S26" s="413"/>
      <c r="T26" s="204"/>
      <c r="U26" s="200"/>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row>
    <row r="27" spans="1:51" s="3" customFormat="1" ht="15" hidden="1" customHeight="1" x14ac:dyDescent="0.2">
      <c r="A27" s="307"/>
      <c r="B27" s="487"/>
      <c r="C27" s="487"/>
      <c r="D27" s="487"/>
      <c r="E27" s="487"/>
      <c r="F27" s="488"/>
      <c r="G27" s="98"/>
      <c r="H27" s="98"/>
      <c r="I27" s="98"/>
      <c r="J27" s="98"/>
      <c r="K27" s="98"/>
      <c r="L27" s="98"/>
      <c r="M27" s="98"/>
      <c r="N27" s="98"/>
      <c r="O27" s="98"/>
      <c r="P27" s="145"/>
      <c r="Q27" s="197">
        <f t="shared" si="2"/>
        <v>0</v>
      </c>
      <c r="R27" s="412"/>
      <c r="S27" s="413"/>
      <c r="T27" s="204"/>
      <c r="U27" s="200"/>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row>
    <row r="28" spans="1:51" s="3" customFormat="1" ht="15" hidden="1" customHeight="1" x14ac:dyDescent="0.2">
      <c r="A28" s="307"/>
      <c r="B28" s="487"/>
      <c r="C28" s="487"/>
      <c r="D28" s="487"/>
      <c r="E28" s="487"/>
      <c r="F28" s="488"/>
      <c r="G28" s="98"/>
      <c r="H28" s="98"/>
      <c r="I28" s="98"/>
      <c r="J28" s="98"/>
      <c r="K28" s="98"/>
      <c r="L28" s="98"/>
      <c r="M28" s="98"/>
      <c r="N28" s="98"/>
      <c r="O28" s="98"/>
      <c r="P28" s="145"/>
      <c r="Q28" s="196">
        <f t="shared" si="2"/>
        <v>0</v>
      </c>
      <c r="R28" s="412"/>
      <c r="S28" s="413"/>
      <c r="T28" s="204"/>
      <c r="U28" s="200"/>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row>
    <row r="29" spans="1:51" s="3" customFormat="1" ht="15" hidden="1" customHeight="1" x14ac:dyDescent="0.2">
      <c r="A29" s="307"/>
      <c r="B29" s="487"/>
      <c r="C29" s="487"/>
      <c r="D29" s="487"/>
      <c r="E29" s="487"/>
      <c r="F29" s="488"/>
      <c r="G29" s="98"/>
      <c r="H29" s="98"/>
      <c r="I29" s="98"/>
      <c r="J29" s="98"/>
      <c r="K29" s="98"/>
      <c r="L29" s="98"/>
      <c r="M29" s="98"/>
      <c r="N29" s="98"/>
      <c r="O29" s="98"/>
      <c r="P29" s="145"/>
      <c r="Q29" s="197">
        <f t="shared" si="2"/>
        <v>0</v>
      </c>
      <c r="R29" s="412"/>
      <c r="S29" s="413"/>
      <c r="T29" s="204"/>
      <c r="U29" s="200"/>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row>
    <row r="30" spans="1:51" s="3" customFormat="1" ht="15" hidden="1" customHeight="1" x14ac:dyDescent="0.2">
      <c r="A30" s="307"/>
      <c r="B30" s="487"/>
      <c r="C30" s="487"/>
      <c r="D30" s="487"/>
      <c r="E30" s="487"/>
      <c r="F30" s="488"/>
      <c r="G30" s="98"/>
      <c r="H30" s="98"/>
      <c r="I30" s="98"/>
      <c r="J30" s="98"/>
      <c r="K30" s="98"/>
      <c r="L30" s="98"/>
      <c r="M30" s="98"/>
      <c r="N30" s="98"/>
      <c r="O30" s="98"/>
      <c r="P30" s="145"/>
      <c r="Q30" s="196">
        <f t="shared" si="2"/>
        <v>0</v>
      </c>
      <c r="R30" s="412"/>
      <c r="S30" s="413"/>
      <c r="T30" s="204"/>
      <c r="U30" s="200"/>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row>
    <row r="31" spans="1:51" s="3" customFormat="1" ht="15" hidden="1" customHeight="1" x14ac:dyDescent="0.2">
      <c r="A31" s="307"/>
      <c r="B31" s="487"/>
      <c r="C31" s="487"/>
      <c r="D31" s="487"/>
      <c r="E31" s="487"/>
      <c r="F31" s="488"/>
      <c r="G31" s="98"/>
      <c r="H31" s="98"/>
      <c r="I31" s="98"/>
      <c r="J31" s="98"/>
      <c r="K31" s="98"/>
      <c r="L31" s="98"/>
      <c r="M31" s="98"/>
      <c r="N31" s="98"/>
      <c r="O31" s="98"/>
      <c r="P31" s="145"/>
      <c r="Q31" s="197">
        <f t="shared" si="2"/>
        <v>0</v>
      </c>
      <c r="R31" s="412"/>
      <c r="S31" s="413"/>
      <c r="T31" s="204"/>
      <c r="U31" s="200"/>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row>
    <row r="32" spans="1:51" s="3" customFormat="1" ht="15" hidden="1" customHeight="1" x14ac:dyDescent="0.2">
      <c r="A32" s="307"/>
      <c r="B32" s="487"/>
      <c r="C32" s="487"/>
      <c r="D32" s="487"/>
      <c r="E32" s="487"/>
      <c r="F32" s="488"/>
      <c r="G32" s="98"/>
      <c r="H32" s="98"/>
      <c r="I32" s="98"/>
      <c r="J32" s="98"/>
      <c r="K32" s="98"/>
      <c r="L32" s="98"/>
      <c r="M32" s="98"/>
      <c r="N32" s="98"/>
      <c r="O32" s="98"/>
      <c r="P32" s="145"/>
      <c r="Q32" s="196">
        <f t="shared" si="2"/>
        <v>0</v>
      </c>
      <c r="R32" s="412"/>
      <c r="S32" s="413"/>
      <c r="T32" s="204"/>
      <c r="U32" s="200"/>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row>
    <row r="33" spans="1:51" s="3" customFormat="1" ht="15" hidden="1" customHeight="1" x14ac:dyDescent="0.2">
      <c r="A33" s="307"/>
      <c r="B33" s="487"/>
      <c r="C33" s="487"/>
      <c r="D33" s="487"/>
      <c r="E33" s="487"/>
      <c r="F33" s="488"/>
      <c r="G33" s="98"/>
      <c r="H33" s="98"/>
      <c r="I33" s="98"/>
      <c r="J33" s="98"/>
      <c r="K33" s="98"/>
      <c r="L33" s="98"/>
      <c r="M33" s="98"/>
      <c r="N33" s="98"/>
      <c r="O33" s="98"/>
      <c r="P33" s="145"/>
      <c r="Q33" s="197">
        <f t="shared" si="2"/>
        <v>0</v>
      </c>
      <c r="R33" s="412"/>
      <c r="S33" s="413"/>
      <c r="T33" s="204"/>
      <c r="U33" s="200"/>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row>
    <row r="34" spans="1:51" s="3" customFormat="1" ht="15" hidden="1" customHeight="1" x14ac:dyDescent="0.2">
      <c r="A34" s="307"/>
      <c r="B34" s="487"/>
      <c r="C34" s="487"/>
      <c r="D34" s="487"/>
      <c r="E34" s="487"/>
      <c r="F34" s="488"/>
      <c r="G34" s="98"/>
      <c r="H34" s="98"/>
      <c r="I34" s="98"/>
      <c r="J34" s="98"/>
      <c r="K34" s="98"/>
      <c r="L34" s="98"/>
      <c r="M34" s="98"/>
      <c r="N34" s="98"/>
      <c r="O34" s="98"/>
      <c r="P34" s="145"/>
      <c r="Q34" s="196">
        <f t="shared" si="2"/>
        <v>0</v>
      </c>
      <c r="R34" s="412"/>
      <c r="S34" s="413"/>
      <c r="T34" s="204"/>
      <c r="U34" s="200"/>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row>
    <row r="35" spans="1:51" s="3" customFormat="1" ht="15" hidden="1" customHeight="1" x14ac:dyDescent="0.2">
      <c r="A35" s="307"/>
      <c r="B35" s="487"/>
      <c r="C35" s="487"/>
      <c r="D35" s="487"/>
      <c r="E35" s="487"/>
      <c r="F35" s="488"/>
      <c r="G35" s="98"/>
      <c r="H35" s="98"/>
      <c r="I35" s="98"/>
      <c r="J35" s="98"/>
      <c r="K35" s="98"/>
      <c r="L35" s="98"/>
      <c r="M35" s="98"/>
      <c r="N35" s="98"/>
      <c r="O35" s="98"/>
      <c r="P35" s="145"/>
      <c r="Q35" s="197">
        <f t="shared" si="2"/>
        <v>0</v>
      </c>
      <c r="R35" s="412"/>
      <c r="S35" s="413"/>
      <c r="T35" s="204"/>
      <c r="U35" s="200"/>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row>
    <row r="36" spans="1:51" s="3" customFormat="1" ht="15" hidden="1" customHeight="1" x14ac:dyDescent="0.2">
      <c r="A36" s="307"/>
      <c r="B36" s="487"/>
      <c r="C36" s="487"/>
      <c r="D36" s="487"/>
      <c r="E36" s="487"/>
      <c r="F36" s="488"/>
      <c r="G36" s="98"/>
      <c r="H36" s="98"/>
      <c r="I36" s="98"/>
      <c r="J36" s="98"/>
      <c r="K36" s="98"/>
      <c r="L36" s="98"/>
      <c r="M36" s="98"/>
      <c r="N36" s="98"/>
      <c r="O36" s="98"/>
      <c r="P36" s="145"/>
      <c r="Q36" s="196">
        <f t="shared" si="2"/>
        <v>0</v>
      </c>
      <c r="R36" s="412"/>
      <c r="S36" s="413"/>
      <c r="T36" s="204"/>
      <c r="U36" s="200"/>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row>
    <row r="37" spans="1:51" s="3" customFormat="1" ht="15" hidden="1" customHeight="1" x14ac:dyDescent="0.2">
      <c r="A37" s="307"/>
      <c r="B37" s="487"/>
      <c r="C37" s="487"/>
      <c r="D37" s="487"/>
      <c r="E37" s="487"/>
      <c r="F37" s="488"/>
      <c r="G37" s="98"/>
      <c r="H37" s="98"/>
      <c r="I37" s="98"/>
      <c r="J37" s="98"/>
      <c r="K37" s="98"/>
      <c r="L37" s="98"/>
      <c r="M37" s="98"/>
      <c r="N37" s="98"/>
      <c r="O37" s="98"/>
      <c r="P37" s="145"/>
      <c r="Q37" s="197">
        <f t="shared" si="2"/>
        <v>0</v>
      </c>
      <c r="R37" s="412"/>
      <c r="S37" s="413"/>
      <c r="T37" s="204"/>
      <c r="U37" s="200"/>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row>
    <row r="38" spans="1:51" s="3" customFormat="1" ht="15" hidden="1" customHeight="1" x14ac:dyDescent="0.2">
      <c r="A38" s="307"/>
      <c r="B38" s="487"/>
      <c r="C38" s="487"/>
      <c r="D38" s="487"/>
      <c r="E38" s="487"/>
      <c r="F38" s="488"/>
      <c r="G38" s="98"/>
      <c r="H38" s="98"/>
      <c r="I38" s="98"/>
      <c r="J38" s="98"/>
      <c r="K38" s="98"/>
      <c r="L38" s="98"/>
      <c r="M38" s="98"/>
      <c r="N38" s="98"/>
      <c r="O38" s="98"/>
      <c r="P38" s="145"/>
      <c r="Q38" s="196">
        <f t="shared" si="2"/>
        <v>0</v>
      </c>
      <c r="R38" s="412"/>
      <c r="S38" s="413"/>
      <c r="T38" s="204"/>
      <c r="U38" s="200"/>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row>
    <row r="39" spans="1:51" s="3" customFormat="1" ht="15" hidden="1" customHeight="1" x14ac:dyDescent="0.2">
      <c r="A39" s="307"/>
      <c r="B39" s="487"/>
      <c r="C39" s="487"/>
      <c r="D39" s="487"/>
      <c r="E39" s="487"/>
      <c r="F39" s="488"/>
      <c r="G39" s="98"/>
      <c r="H39" s="98"/>
      <c r="I39" s="98"/>
      <c r="J39" s="98"/>
      <c r="K39" s="98"/>
      <c r="L39" s="98"/>
      <c r="M39" s="98"/>
      <c r="N39" s="98"/>
      <c r="O39" s="98"/>
      <c r="P39" s="145"/>
      <c r="Q39" s="197">
        <f t="shared" si="2"/>
        <v>0</v>
      </c>
      <c r="R39" s="412"/>
      <c r="S39" s="413"/>
      <c r="T39" s="204"/>
      <c r="U39" s="200"/>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row>
    <row r="40" spans="1:51" s="3" customFormat="1" ht="15" hidden="1" customHeight="1" x14ac:dyDescent="0.2">
      <c r="A40" s="307"/>
      <c r="B40" s="487"/>
      <c r="C40" s="487"/>
      <c r="D40" s="487"/>
      <c r="E40" s="487"/>
      <c r="F40" s="488"/>
      <c r="G40" s="98"/>
      <c r="H40" s="98"/>
      <c r="I40" s="98"/>
      <c r="J40" s="98"/>
      <c r="K40" s="98"/>
      <c r="L40" s="98"/>
      <c r="M40" s="98"/>
      <c r="N40" s="98"/>
      <c r="O40" s="98"/>
      <c r="P40" s="145"/>
      <c r="Q40" s="196">
        <f t="shared" si="2"/>
        <v>0</v>
      </c>
      <c r="R40" s="412"/>
      <c r="S40" s="413"/>
      <c r="T40" s="204"/>
      <c r="U40" s="200"/>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row>
    <row r="41" spans="1:51" s="3" customFormat="1" ht="15" hidden="1" customHeight="1" x14ac:dyDescent="0.2">
      <c r="A41" s="307"/>
      <c r="B41" s="487"/>
      <c r="C41" s="487"/>
      <c r="D41" s="487"/>
      <c r="E41" s="487"/>
      <c r="F41" s="488"/>
      <c r="G41" s="98"/>
      <c r="H41" s="98"/>
      <c r="I41" s="98"/>
      <c r="J41" s="98"/>
      <c r="K41" s="98"/>
      <c r="L41" s="98"/>
      <c r="M41" s="98"/>
      <c r="N41" s="98"/>
      <c r="O41" s="98"/>
      <c r="P41" s="145"/>
      <c r="Q41" s="197">
        <f t="shared" si="2"/>
        <v>0</v>
      </c>
      <c r="R41" s="412"/>
      <c r="S41" s="413"/>
      <c r="T41" s="204"/>
      <c r="U41" s="200"/>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row>
    <row r="42" spans="1:51" s="3" customFormat="1" ht="15" hidden="1" customHeight="1" x14ac:dyDescent="0.2">
      <c r="A42" s="307"/>
      <c r="B42" s="487"/>
      <c r="C42" s="487"/>
      <c r="D42" s="487"/>
      <c r="E42" s="487"/>
      <c r="F42" s="488"/>
      <c r="G42" s="98"/>
      <c r="H42" s="98"/>
      <c r="I42" s="98"/>
      <c r="J42" s="98"/>
      <c r="K42" s="98"/>
      <c r="L42" s="98"/>
      <c r="M42" s="98"/>
      <c r="N42" s="98"/>
      <c r="O42" s="98"/>
      <c r="P42" s="145"/>
      <c r="Q42" s="196">
        <f t="shared" si="2"/>
        <v>0</v>
      </c>
      <c r="R42" s="412"/>
      <c r="S42" s="413"/>
      <c r="T42" s="204"/>
      <c r="U42" s="200"/>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row>
    <row r="43" spans="1:51" s="3" customFormat="1" ht="15" hidden="1" customHeight="1" x14ac:dyDescent="0.2">
      <c r="A43" s="307"/>
      <c r="B43" s="487"/>
      <c r="C43" s="487"/>
      <c r="D43" s="487"/>
      <c r="E43" s="487"/>
      <c r="F43" s="488"/>
      <c r="G43" s="98"/>
      <c r="H43" s="98"/>
      <c r="I43" s="98"/>
      <c r="J43" s="98"/>
      <c r="K43" s="98"/>
      <c r="L43" s="98"/>
      <c r="M43" s="98"/>
      <c r="N43" s="98"/>
      <c r="O43" s="98"/>
      <c r="P43" s="145"/>
      <c r="Q43" s="197">
        <f t="shared" si="2"/>
        <v>0</v>
      </c>
      <c r="R43" s="412"/>
      <c r="S43" s="413"/>
      <c r="T43" s="204"/>
      <c r="U43" s="200"/>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row>
    <row r="44" spans="1:51" s="3" customFormat="1" ht="15" hidden="1" customHeight="1" x14ac:dyDescent="0.2">
      <c r="A44" s="307"/>
      <c r="B44" s="487"/>
      <c r="C44" s="487"/>
      <c r="D44" s="487"/>
      <c r="E44" s="487"/>
      <c r="F44" s="488"/>
      <c r="G44" s="98"/>
      <c r="H44" s="98"/>
      <c r="I44" s="98"/>
      <c r="J44" s="98"/>
      <c r="K44" s="98"/>
      <c r="L44" s="98"/>
      <c r="M44" s="98"/>
      <c r="N44" s="98"/>
      <c r="O44" s="98"/>
      <c r="P44" s="145"/>
      <c r="Q44" s="196">
        <f t="shared" si="2"/>
        <v>0</v>
      </c>
      <c r="R44" s="412"/>
      <c r="S44" s="413"/>
      <c r="T44" s="204"/>
      <c r="U44" s="200"/>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row>
    <row r="45" spans="1:51" s="3" customFormat="1" ht="15" hidden="1" customHeight="1" x14ac:dyDescent="0.2">
      <c r="A45" s="307"/>
      <c r="B45" s="487"/>
      <c r="C45" s="487"/>
      <c r="D45" s="487"/>
      <c r="E45" s="487"/>
      <c r="F45" s="488"/>
      <c r="G45" s="98"/>
      <c r="H45" s="98"/>
      <c r="I45" s="98"/>
      <c r="J45" s="98"/>
      <c r="K45" s="98"/>
      <c r="L45" s="98"/>
      <c r="M45" s="98"/>
      <c r="N45" s="98"/>
      <c r="O45" s="98"/>
      <c r="P45" s="145"/>
      <c r="Q45" s="197">
        <f t="shared" si="2"/>
        <v>0</v>
      </c>
      <c r="R45" s="412"/>
      <c r="S45" s="413"/>
      <c r="T45" s="204"/>
      <c r="U45" s="200"/>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row>
    <row r="46" spans="1:51" s="3" customFormat="1" ht="15" hidden="1" customHeight="1" x14ac:dyDescent="0.2">
      <c r="A46" s="307"/>
      <c r="B46" s="487"/>
      <c r="C46" s="487"/>
      <c r="D46" s="487"/>
      <c r="E46" s="487"/>
      <c r="F46" s="488"/>
      <c r="G46" s="98"/>
      <c r="H46" s="98"/>
      <c r="I46" s="98"/>
      <c r="J46" s="98"/>
      <c r="K46" s="98"/>
      <c r="L46" s="98"/>
      <c r="M46" s="98"/>
      <c r="N46" s="98"/>
      <c r="O46" s="98"/>
      <c r="P46" s="145"/>
      <c r="Q46" s="196">
        <f t="shared" si="2"/>
        <v>0</v>
      </c>
      <c r="R46" s="412"/>
      <c r="S46" s="413"/>
      <c r="T46" s="204"/>
      <c r="U46" s="200"/>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row>
    <row r="47" spans="1:51" s="3" customFormat="1" ht="15" hidden="1" customHeight="1" thickBot="1" x14ac:dyDescent="0.25">
      <c r="A47" s="307"/>
      <c r="B47" s="487"/>
      <c r="C47" s="487"/>
      <c r="D47" s="487"/>
      <c r="E47" s="487"/>
      <c r="F47" s="488"/>
      <c r="G47" s="98"/>
      <c r="H47" s="98"/>
      <c r="I47" s="98"/>
      <c r="J47" s="98"/>
      <c r="K47" s="98"/>
      <c r="L47" s="98"/>
      <c r="M47" s="98"/>
      <c r="N47" s="98"/>
      <c r="O47" s="98"/>
      <c r="P47" s="145"/>
      <c r="Q47" s="198">
        <f t="shared" si="2"/>
        <v>0</v>
      </c>
      <c r="R47" s="414"/>
      <c r="S47" s="415"/>
      <c r="T47" s="204"/>
      <c r="U47" s="200"/>
      <c r="V47" s="201"/>
      <c r="W47" s="206"/>
      <c r="X47" s="206"/>
      <c r="Y47" s="206"/>
      <c r="Z47" s="206"/>
      <c r="AA47" s="206"/>
      <c r="AB47" s="206"/>
      <c r="AC47" s="206"/>
      <c r="AD47" s="206"/>
      <c r="AE47" s="206"/>
      <c r="AF47" s="201"/>
      <c r="AG47" s="201"/>
      <c r="AH47" s="201"/>
      <c r="AI47" s="201"/>
      <c r="AJ47" s="201"/>
      <c r="AK47" s="201"/>
      <c r="AL47" s="201"/>
      <c r="AM47" s="201"/>
      <c r="AN47" s="201"/>
      <c r="AO47" s="201"/>
      <c r="AP47" s="201"/>
      <c r="AQ47" s="201"/>
      <c r="AR47" s="201"/>
      <c r="AS47" s="201"/>
      <c r="AT47" s="201"/>
      <c r="AU47" s="201"/>
      <c r="AV47" s="201"/>
      <c r="AW47" s="201"/>
      <c r="AX47" s="201"/>
      <c r="AY47" s="201"/>
    </row>
    <row r="48" spans="1:51" s="3" customFormat="1" ht="15" hidden="1" customHeight="1" thickBot="1" x14ac:dyDescent="0.25">
      <c r="A48" s="489" t="s">
        <v>91</v>
      </c>
      <c r="B48" s="490"/>
      <c r="C48" s="490"/>
      <c r="D48" s="490"/>
      <c r="E48" s="490"/>
      <c r="F48" s="491"/>
      <c r="G48" s="143">
        <f>ROUND(SUM(G49:G83),2)</f>
        <v>0</v>
      </c>
      <c r="H48" s="143">
        <f t="shared" ref="H48" si="3">ROUND(SUM(H49:H83),2)</f>
        <v>0</v>
      </c>
      <c r="I48" s="143">
        <f t="shared" ref="I48" si="4">ROUND(SUM(I49:I83),2)</f>
        <v>0</v>
      </c>
      <c r="J48" s="143">
        <f t="shared" ref="J48" si="5">ROUND(SUM(J49:J83),2)</f>
        <v>0</v>
      </c>
      <c r="K48" s="143">
        <f t="shared" ref="K48" si="6">ROUND(SUM(K49:K83),2)</f>
        <v>0</v>
      </c>
      <c r="L48" s="143">
        <f t="shared" ref="L48" si="7">ROUND(SUM(L49:L83),2)</f>
        <v>0</v>
      </c>
      <c r="M48" s="143">
        <f t="shared" ref="M48" si="8">ROUND(SUM(M49:M83),2)</f>
        <v>0</v>
      </c>
      <c r="N48" s="143">
        <f t="shared" ref="N48" si="9">ROUND(SUM(N49:N83),2)</f>
        <v>0</v>
      </c>
      <c r="O48" s="143">
        <f t="shared" ref="O48" si="10">ROUND(SUM(O49:O83),2)</f>
        <v>0</v>
      </c>
      <c r="P48" s="143">
        <f t="shared" ref="P48:Q48" si="11">ROUND(SUM(P49:P83),2)</f>
        <v>0</v>
      </c>
      <c r="Q48" s="91">
        <f t="shared" si="11"/>
        <v>0</v>
      </c>
      <c r="R48" s="408"/>
      <c r="S48" s="409">
        <f>SUM(S49:S83)</f>
        <v>0</v>
      </c>
      <c r="T48" s="203" t="str">
        <f>IF(SUM(G48:P48)=SUM(Q49:Q83),"match","sum error")</f>
        <v>match</v>
      </c>
      <c r="U48" s="200"/>
      <c r="V48" s="214">
        <f>SUM(W49:AF49)</f>
        <v>0</v>
      </c>
      <c r="W48" s="206" t="str">
        <f>G$11</f>
        <v>PR</v>
      </c>
      <c r="X48" s="206" t="str">
        <f t="shared" ref="X48" si="12">H$11</f>
        <v>PM</v>
      </c>
      <c r="Y48" s="206" t="str">
        <f t="shared" ref="Y48" si="13">I$11</f>
        <v>SENG</v>
      </c>
      <c r="Z48" s="206" t="str">
        <f t="shared" ref="Z48" si="14">J$11</f>
        <v>ENG</v>
      </c>
      <c r="AA48" s="206" t="str">
        <f t="shared" ref="AA48" si="15">K$11</f>
        <v>SDES</v>
      </c>
      <c r="AB48" s="206" t="str">
        <f t="shared" ref="AB48" si="16">L$11</f>
        <v>DES</v>
      </c>
      <c r="AC48" s="206" t="str">
        <f t="shared" ref="AC48" si="17">M$11</f>
        <v>TECH</v>
      </c>
      <c r="AD48" s="206" t="str">
        <f t="shared" ref="AD48" si="18">N$11</f>
        <v>ADM</v>
      </c>
      <c r="AE48" s="206" t="str">
        <f t="shared" ref="AE48" si="19">O$11</f>
        <v>UD1</v>
      </c>
      <c r="AF48" s="206" t="str">
        <f t="shared" ref="AF48" si="20">P$11</f>
        <v>UD2</v>
      </c>
      <c r="AG48" s="201"/>
      <c r="AH48" s="201"/>
      <c r="AI48" s="201"/>
      <c r="AJ48" s="201"/>
      <c r="AK48" s="201"/>
      <c r="AL48" s="201"/>
      <c r="AM48" s="201"/>
      <c r="AN48" s="201"/>
      <c r="AO48" s="201"/>
      <c r="AP48" s="201"/>
      <c r="AQ48" s="201"/>
      <c r="AR48" s="201"/>
      <c r="AS48" s="201"/>
      <c r="AT48" s="201"/>
      <c r="AU48" s="201"/>
      <c r="AV48" s="201"/>
      <c r="AW48" s="201"/>
      <c r="AX48" s="201"/>
      <c r="AY48" s="201"/>
    </row>
    <row r="49" spans="1:51" s="3" customFormat="1" hidden="1" x14ac:dyDescent="0.2">
      <c r="A49" s="306">
        <v>1</v>
      </c>
      <c r="B49" s="487" t="s">
        <v>47</v>
      </c>
      <c r="C49" s="487"/>
      <c r="D49" s="487"/>
      <c r="E49" s="487"/>
      <c r="F49" s="488"/>
      <c r="G49" s="98"/>
      <c r="H49" s="98"/>
      <c r="I49" s="98"/>
      <c r="J49" s="98"/>
      <c r="K49" s="98"/>
      <c r="L49" s="98"/>
      <c r="M49" s="98"/>
      <c r="N49" s="98"/>
      <c r="O49" s="98"/>
      <c r="P49" s="145"/>
      <c r="Q49" s="196">
        <f>ROUND(SUM(G49:P49),2)</f>
        <v>0</v>
      </c>
      <c r="R49" s="410"/>
      <c r="S49" s="411"/>
      <c r="T49" s="204"/>
      <c r="U49" s="200"/>
      <c r="V49" s="201"/>
      <c r="W49" s="208">
        <f>G48*'Staffing Plan'!$M$25</f>
        <v>0</v>
      </c>
      <c r="X49" s="208">
        <f>H48*'Staffing Plan'!$M$33</f>
        <v>0</v>
      </c>
      <c r="Y49" s="208">
        <f>I48*'Staffing Plan'!$M$47</f>
        <v>0</v>
      </c>
      <c r="Z49" s="208">
        <f>J48*'Staffing Plan'!$M$61</f>
        <v>0</v>
      </c>
      <c r="AA49" s="208">
        <f>K48*'Staffing Plan'!$M$75</f>
        <v>0</v>
      </c>
      <c r="AB49" s="208">
        <f>L48*'Staffing Plan'!$M$89</f>
        <v>0</v>
      </c>
      <c r="AC49" s="208">
        <f>M48*'Staffing Plan'!$M$103</f>
        <v>0</v>
      </c>
      <c r="AD49" s="208">
        <f>N48*'Staffing Plan'!$M$117</f>
        <v>0</v>
      </c>
      <c r="AE49" s="208">
        <f>O48*'Staffing Plan'!$M$131</f>
        <v>0</v>
      </c>
      <c r="AF49" s="208">
        <f>P48*'Staffing Plan'!$M$145</f>
        <v>0</v>
      </c>
      <c r="AG49" s="201"/>
      <c r="AH49" s="201"/>
      <c r="AI49" s="201"/>
      <c r="AJ49" s="201"/>
      <c r="AK49" s="201"/>
      <c r="AL49" s="201"/>
      <c r="AM49" s="201"/>
      <c r="AN49" s="201"/>
      <c r="AO49" s="201"/>
      <c r="AP49" s="201"/>
      <c r="AQ49" s="201"/>
      <c r="AR49" s="201"/>
      <c r="AS49" s="201"/>
      <c r="AT49" s="201"/>
      <c r="AU49" s="201"/>
      <c r="AV49" s="201"/>
      <c r="AW49" s="201"/>
      <c r="AX49" s="201"/>
      <c r="AY49" s="201"/>
    </row>
    <row r="50" spans="1:51" s="3" customFormat="1" hidden="1" x14ac:dyDescent="0.2">
      <c r="A50" s="307"/>
      <c r="B50" s="487" t="s">
        <v>41</v>
      </c>
      <c r="C50" s="487"/>
      <c r="D50" s="487"/>
      <c r="E50" s="487"/>
      <c r="F50" s="488"/>
      <c r="G50" s="98"/>
      <c r="H50" s="98"/>
      <c r="I50" s="98"/>
      <c r="J50" s="98"/>
      <c r="K50" s="98"/>
      <c r="L50" s="98"/>
      <c r="M50" s="98"/>
      <c r="N50" s="98"/>
      <c r="O50" s="98"/>
      <c r="P50" s="145"/>
      <c r="Q50" s="196">
        <f t="shared" ref="Q50:Q83" si="21">ROUND(SUM(G50:P50),2)</f>
        <v>0</v>
      </c>
      <c r="R50" s="412"/>
      <c r="S50" s="413"/>
      <c r="T50" s="204"/>
      <c r="U50" s="200"/>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row>
    <row r="51" spans="1:51" s="3" customFormat="1" hidden="1" x14ac:dyDescent="0.2">
      <c r="A51" s="307"/>
      <c r="B51" s="487" t="s">
        <v>42</v>
      </c>
      <c r="C51" s="487"/>
      <c r="D51" s="487"/>
      <c r="E51" s="487"/>
      <c r="F51" s="488"/>
      <c r="G51" s="98"/>
      <c r="H51" s="98"/>
      <c r="I51" s="98"/>
      <c r="J51" s="98"/>
      <c r="K51" s="98"/>
      <c r="L51" s="98"/>
      <c r="M51" s="98"/>
      <c r="N51" s="98"/>
      <c r="O51" s="98"/>
      <c r="P51" s="145"/>
      <c r="Q51" s="197">
        <f t="shared" si="21"/>
        <v>0</v>
      </c>
      <c r="R51" s="412"/>
      <c r="S51" s="413"/>
      <c r="T51" s="204"/>
      <c r="U51" s="200"/>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row>
    <row r="52" spans="1:51" s="3" customFormat="1" hidden="1" x14ac:dyDescent="0.2">
      <c r="A52" s="307"/>
      <c r="B52" s="487" t="s">
        <v>43</v>
      </c>
      <c r="C52" s="487"/>
      <c r="D52" s="487"/>
      <c r="E52" s="487"/>
      <c r="F52" s="488"/>
      <c r="G52" s="98"/>
      <c r="H52" s="98"/>
      <c r="I52" s="98"/>
      <c r="J52" s="98"/>
      <c r="K52" s="98"/>
      <c r="L52" s="98"/>
      <c r="M52" s="98"/>
      <c r="N52" s="98"/>
      <c r="O52" s="98"/>
      <c r="P52" s="145"/>
      <c r="Q52" s="196">
        <f t="shared" si="21"/>
        <v>0</v>
      </c>
      <c r="R52" s="412"/>
      <c r="S52" s="413"/>
      <c r="T52" s="204"/>
      <c r="U52" s="200"/>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row>
    <row r="53" spans="1:51" s="3" customFormat="1" hidden="1" x14ac:dyDescent="0.2">
      <c r="A53" s="307"/>
      <c r="B53" s="487" t="s">
        <v>44</v>
      </c>
      <c r="C53" s="487"/>
      <c r="D53" s="487"/>
      <c r="E53" s="487"/>
      <c r="F53" s="488"/>
      <c r="G53" s="98"/>
      <c r="H53" s="98"/>
      <c r="I53" s="98"/>
      <c r="J53" s="98"/>
      <c r="K53" s="98"/>
      <c r="L53" s="98"/>
      <c r="M53" s="98"/>
      <c r="N53" s="98"/>
      <c r="O53" s="98"/>
      <c r="P53" s="145"/>
      <c r="Q53" s="197">
        <f t="shared" si="21"/>
        <v>0</v>
      </c>
      <c r="R53" s="412"/>
      <c r="S53" s="413"/>
      <c r="T53" s="204"/>
      <c r="U53" s="200"/>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row>
    <row r="54" spans="1:51" s="3" customFormat="1" hidden="1" x14ac:dyDescent="0.2">
      <c r="A54" s="307"/>
      <c r="B54" s="487" t="s">
        <v>45</v>
      </c>
      <c r="C54" s="487"/>
      <c r="D54" s="487"/>
      <c r="E54" s="487"/>
      <c r="F54" s="488"/>
      <c r="G54" s="98"/>
      <c r="H54" s="98"/>
      <c r="I54" s="98"/>
      <c r="J54" s="98"/>
      <c r="K54" s="98"/>
      <c r="L54" s="98"/>
      <c r="M54" s="98"/>
      <c r="N54" s="98"/>
      <c r="O54" s="98"/>
      <c r="P54" s="145"/>
      <c r="Q54" s="196">
        <f t="shared" si="21"/>
        <v>0</v>
      </c>
      <c r="R54" s="412"/>
      <c r="S54" s="413"/>
      <c r="T54" s="204"/>
      <c r="U54" s="200"/>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row>
    <row r="55" spans="1:51" s="3" customFormat="1" hidden="1" x14ac:dyDescent="0.2">
      <c r="A55" s="307"/>
      <c r="B55" s="487" t="s">
        <v>46</v>
      </c>
      <c r="C55" s="487"/>
      <c r="D55" s="487"/>
      <c r="E55" s="487"/>
      <c r="F55" s="488"/>
      <c r="G55" s="98"/>
      <c r="H55" s="98"/>
      <c r="I55" s="98"/>
      <c r="J55" s="98"/>
      <c r="K55" s="98"/>
      <c r="L55" s="98"/>
      <c r="M55" s="98"/>
      <c r="N55" s="98"/>
      <c r="O55" s="98"/>
      <c r="P55" s="145"/>
      <c r="Q55" s="197">
        <f t="shared" si="21"/>
        <v>0</v>
      </c>
      <c r="R55" s="412"/>
      <c r="S55" s="413"/>
      <c r="T55" s="204"/>
      <c r="U55" s="200"/>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row>
    <row r="56" spans="1:51" s="3" customFormat="1" hidden="1" x14ac:dyDescent="0.2">
      <c r="A56" s="307"/>
      <c r="B56" s="487"/>
      <c r="C56" s="487"/>
      <c r="D56" s="487"/>
      <c r="E56" s="487"/>
      <c r="F56" s="488"/>
      <c r="G56" s="98"/>
      <c r="H56" s="98"/>
      <c r="I56" s="98"/>
      <c r="J56" s="98"/>
      <c r="K56" s="98"/>
      <c r="L56" s="98"/>
      <c r="M56" s="98"/>
      <c r="N56" s="98"/>
      <c r="O56" s="98"/>
      <c r="P56" s="145"/>
      <c r="Q56" s="196">
        <f t="shared" si="21"/>
        <v>0</v>
      </c>
      <c r="R56" s="412"/>
      <c r="S56" s="413"/>
      <c r="T56" s="204"/>
      <c r="U56" s="200"/>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row>
    <row r="57" spans="1:51" s="3" customFormat="1" hidden="1" x14ac:dyDescent="0.2">
      <c r="A57" s="307"/>
      <c r="B57" s="487"/>
      <c r="C57" s="487"/>
      <c r="D57" s="487"/>
      <c r="E57" s="487"/>
      <c r="F57" s="488"/>
      <c r="G57" s="98"/>
      <c r="H57" s="98"/>
      <c r="I57" s="98"/>
      <c r="J57" s="98"/>
      <c r="K57" s="98"/>
      <c r="L57" s="98"/>
      <c r="M57" s="98"/>
      <c r="N57" s="98"/>
      <c r="O57" s="98"/>
      <c r="P57" s="145"/>
      <c r="Q57" s="197">
        <f t="shared" si="21"/>
        <v>0</v>
      </c>
      <c r="R57" s="412"/>
      <c r="S57" s="413"/>
      <c r="T57" s="204"/>
      <c r="U57" s="200"/>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row>
    <row r="58" spans="1:51" s="3" customFormat="1" hidden="1" x14ac:dyDescent="0.2">
      <c r="A58" s="307"/>
      <c r="B58" s="487"/>
      <c r="C58" s="487"/>
      <c r="D58" s="487"/>
      <c r="E58" s="487"/>
      <c r="F58" s="488"/>
      <c r="G58" s="98"/>
      <c r="H58" s="98"/>
      <c r="I58" s="98"/>
      <c r="J58" s="98"/>
      <c r="K58" s="98"/>
      <c r="L58" s="98"/>
      <c r="M58" s="98"/>
      <c r="N58" s="98"/>
      <c r="O58" s="98"/>
      <c r="P58" s="145"/>
      <c r="Q58" s="196">
        <f t="shared" si="21"/>
        <v>0</v>
      </c>
      <c r="R58" s="412"/>
      <c r="S58" s="413"/>
      <c r="T58" s="204"/>
      <c r="U58" s="200"/>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row>
    <row r="59" spans="1:51" s="3" customFormat="1" hidden="1" x14ac:dyDescent="0.2">
      <c r="A59" s="307"/>
      <c r="B59" s="487"/>
      <c r="C59" s="487"/>
      <c r="D59" s="487"/>
      <c r="E59" s="487"/>
      <c r="F59" s="488"/>
      <c r="G59" s="98"/>
      <c r="H59" s="98"/>
      <c r="I59" s="98"/>
      <c r="J59" s="98"/>
      <c r="K59" s="98"/>
      <c r="L59" s="98"/>
      <c r="M59" s="98"/>
      <c r="N59" s="98"/>
      <c r="O59" s="98"/>
      <c r="P59" s="145"/>
      <c r="Q59" s="197">
        <f t="shared" si="21"/>
        <v>0</v>
      </c>
      <c r="R59" s="412"/>
      <c r="S59" s="413"/>
      <c r="T59" s="204"/>
      <c r="U59" s="200"/>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row>
    <row r="60" spans="1:51" s="3" customFormat="1" hidden="1" x14ac:dyDescent="0.2">
      <c r="A60" s="307"/>
      <c r="B60" s="487"/>
      <c r="C60" s="487"/>
      <c r="D60" s="487"/>
      <c r="E60" s="487"/>
      <c r="F60" s="488"/>
      <c r="G60" s="98"/>
      <c r="H60" s="98"/>
      <c r="I60" s="98"/>
      <c r="J60" s="98"/>
      <c r="K60" s="98"/>
      <c r="L60" s="98"/>
      <c r="M60" s="98"/>
      <c r="N60" s="98"/>
      <c r="O60" s="98"/>
      <c r="P60" s="145"/>
      <c r="Q60" s="196">
        <f t="shared" si="21"/>
        <v>0</v>
      </c>
      <c r="R60" s="412"/>
      <c r="S60" s="413"/>
      <c r="T60" s="204"/>
      <c r="U60" s="200"/>
      <c r="V60" s="201"/>
      <c r="W60" s="201"/>
      <c r="X60" s="207"/>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row>
    <row r="61" spans="1:51" s="3" customFormat="1" hidden="1" x14ac:dyDescent="0.2">
      <c r="A61" s="307"/>
      <c r="B61" s="487"/>
      <c r="C61" s="487"/>
      <c r="D61" s="487"/>
      <c r="E61" s="487"/>
      <c r="F61" s="488"/>
      <c r="G61" s="98"/>
      <c r="H61" s="98"/>
      <c r="I61" s="98"/>
      <c r="J61" s="98"/>
      <c r="K61" s="98"/>
      <c r="L61" s="98"/>
      <c r="M61" s="98"/>
      <c r="N61" s="98"/>
      <c r="O61" s="98"/>
      <c r="P61" s="145"/>
      <c r="Q61" s="197">
        <f t="shared" si="21"/>
        <v>0</v>
      </c>
      <c r="R61" s="412"/>
      <c r="S61" s="413"/>
      <c r="T61" s="204"/>
      <c r="U61" s="200"/>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row>
    <row r="62" spans="1:51" s="3" customFormat="1" hidden="1" x14ac:dyDescent="0.2">
      <c r="A62" s="307"/>
      <c r="B62" s="487"/>
      <c r="C62" s="487"/>
      <c r="D62" s="487"/>
      <c r="E62" s="487"/>
      <c r="F62" s="488"/>
      <c r="G62" s="98"/>
      <c r="H62" s="98"/>
      <c r="I62" s="98"/>
      <c r="J62" s="98"/>
      <c r="K62" s="98"/>
      <c r="L62" s="98"/>
      <c r="M62" s="98"/>
      <c r="N62" s="98"/>
      <c r="O62" s="98"/>
      <c r="P62" s="145"/>
      <c r="Q62" s="196">
        <f t="shared" si="21"/>
        <v>0</v>
      </c>
      <c r="R62" s="412"/>
      <c r="S62" s="413"/>
      <c r="T62" s="204"/>
      <c r="U62" s="200"/>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row>
    <row r="63" spans="1:51" s="3" customFormat="1" hidden="1" x14ac:dyDescent="0.2">
      <c r="A63" s="307"/>
      <c r="B63" s="487"/>
      <c r="C63" s="487"/>
      <c r="D63" s="487"/>
      <c r="E63" s="487"/>
      <c r="F63" s="488"/>
      <c r="G63" s="98"/>
      <c r="H63" s="98"/>
      <c r="I63" s="98"/>
      <c r="J63" s="98"/>
      <c r="K63" s="98"/>
      <c r="L63" s="98"/>
      <c r="M63" s="98"/>
      <c r="N63" s="98"/>
      <c r="O63" s="98"/>
      <c r="P63" s="145"/>
      <c r="Q63" s="197">
        <f t="shared" si="21"/>
        <v>0</v>
      </c>
      <c r="R63" s="412"/>
      <c r="S63" s="413"/>
      <c r="T63" s="204"/>
      <c r="U63" s="200"/>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row>
    <row r="64" spans="1:51" s="3" customFormat="1" hidden="1" x14ac:dyDescent="0.2">
      <c r="A64" s="307"/>
      <c r="B64" s="487"/>
      <c r="C64" s="487"/>
      <c r="D64" s="487"/>
      <c r="E64" s="487"/>
      <c r="F64" s="488"/>
      <c r="G64" s="98"/>
      <c r="H64" s="98"/>
      <c r="I64" s="98"/>
      <c r="J64" s="98"/>
      <c r="K64" s="98"/>
      <c r="L64" s="98"/>
      <c r="M64" s="98"/>
      <c r="N64" s="98"/>
      <c r="O64" s="98"/>
      <c r="P64" s="145"/>
      <c r="Q64" s="196">
        <f t="shared" si="21"/>
        <v>0</v>
      </c>
      <c r="R64" s="412"/>
      <c r="S64" s="413"/>
      <c r="T64" s="204"/>
      <c r="U64" s="200"/>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row>
    <row r="65" spans="1:51" s="3" customFormat="1" hidden="1" x14ac:dyDescent="0.2">
      <c r="A65" s="307"/>
      <c r="B65" s="487"/>
      <c r="C65" s="487"/>
      <c r="D65" s="487"/>
      <c r="E65" s="487"/>
      <c r="F65" s="488"/>
      <c r="G65" s="98"/>
      <c r="H65" s="98"/>
      <c r="I65" s="98"/>
      <c r="J65" s="98"/>
      <c r="K65" s="98"/>
      <c r="L65" s="98"/>
      <c r="M65" s="98"/>
      <c r="N65" s="98"/>
      <c r="O65" s="98"/>
      <c r="P65" s="145"/>
      <c r="Q65" s="197">
        <f t="shared" si="21"/>
        <v>0</v>
      </c>
      <c r="R65" s="412"/>
      <c r="S65" s="413"/>
      <c r="T65" s="204"/>
      <c r="U65" s="200"/>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row>
    <row r="66" spans="1:51" s="3" customFormat="1" hidden="1" x14ac:dyDescent="0.2">
      <c r="A66" s="307"/>
      <c r="B66" s="487"/>
      <c r="C66" s="487"/>
      <c r="D66" s="487"/>
      <c r="E66" s="487"/>
      <c r="F66" s="488"/>
      <c r="G66" s="98"/>
      <c r="H66" s="98"/>
      <c r="I66" s="98"/>
      <c r="J66" s="98"/>
      <c r="K66" s="98"/>
      <c r="L66" s="98"/>
      <c r="M66" s="98"/>
      <c r="N66" s="98"/>
      <c r="O66" s="98"/>
      <c r="P66" s="145"/>
      <c r="Q66" s="196">
        <f t="shared" si="21"/>
        <v>0</v>
      </c>
      <c r="R66" s="412"/>
      <c r="S66" s="413"/>
      <c r="T66" s="204"/>
      <c r="U66" s="200"/>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row>
    <row r="67" spans="1:51" s="3" customFormat="1" hidden="1" x14ac:dyDescent="0.2">
      <c r="A67" s="307"/>
      <c r="B67" s="487"/>
      <c r="C67" s="487"/>
      <c r="D67" s="487"/>
      <c r="E67" s="487"/>
      <c r="F67" s="488"/>
      <c r="G67" s="98"/>
      <c r="H67" s="98"/>
      <c r="I67" s="98"/>
      <c r="J67" s="98"/>
      <c r="K67" s="98"/>
      <c r="L67" s="98"/>
      <c r="M67" s="98"/>
      <c r="N67" s="98"/>
      <c r="O67" s="98"/>
      <c r="P67" s="145"/>
      <c r="Q67" s="197">
        <f t="shared" si="21"/>
        <v>0</v>
      </c>
      <c r="R67" s="412"/>
      <c r="S67" s="413"/>
      <c r="T67" s="204"/>
      <c r="U67" s="200"/>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row>
    <row r="68" spans="1:51" s="3" customFormat="1" hidden="1" x14ac:dyDescent="0.2">
      <c r="A68" s="307"/>
      <c r="B68" s="487"/>
      <c r="C68" s="487"/>
      <c r="D68" s="487"/>
      <c r="E68" s="487"/>
      <c r="F68" s="488"/>
      <c r="G68" s="98"/>
      <c r="H68" s="98"/>
      <c r="I68" s="98"/>
      <c r="J68" s="98"/>
      <c r="K68" s="98"/>
      <c r="L68" s="98"/>
      <c r="M68" s="98"/>
      <c r="N68" s="98"/>
      <c r="O68" s="98"/>
      <c r="P68" s="145"/>
      <c r="Q68" s="196">
        <f t="shared" si="21"/>
        <v>0</v>
      </c>
      <c r="R68" s="412"/>
      <c r="S68" s="413"/>
      <c r="T68" s="204"/>
      <c r="U68" s="200"/>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row>
    <row r="69" spans="1:51" s="3" customFormat="1" hidden="1" x14ac:dyDescent="0.2">
      <c r="A69" s="307"/>
      <c r="B69" s="487"/>
      <c r="C69" s="487"/>
      <c r="D69" s="487"/>
      <c r="E69" s="487"/>
      <c r="F69" s="488"/>
      <c r="G69" s="98"/>
      <c r="H69" s="98"/>
      <c r="I69" s="98"/>
      <c r="J69" s="98"/>
      <c r="K69" s="98"/>
      <c r="L69" s="98"/>
      <c r="M69" s="98"/>
      <c r="N69" s="98"/>
      <c r="O69" s="98"/>
      <c r="P69" s="145"/>
      <c r="Q69" s="197">
        <f t="shared" si="21"/>
        <v>0</v>
      </c>
      <c r="R69" s="412"/>
      <c r="S69" s="413"/>
      <c r="T69" s="204"/>
      <c r="U69" s="200"/>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row>
    <row r="70" spans="1:51" s="3" customFormat="1" hidden="1" x14ac:dyDescent="0.2">
      <c r="A70" s="307"/>
      <c r="B70" s="487"/>
      <c r="C70" s="487"/>
      <c r="D70" s="487"/>
      <c r="E70" s="487"/>
      <c r="F70" s="488"/>
      <c r="G70" s="98"/>
      <c r="H70" s="98"/>
      <c r="I70" s="98"/>
      <c r="J70" s="98"/>
      <c r="K70" s="98"/>
      <c r="L70" s="98"/>
      <c r="M70" s="98"/>
      <c r="N70" s="98"/>
      <c r="O70" s="98"/>
      <c r="P70" s="145"/>
      <c r="Q70" s="196">
        <f t="shared" si="21"/>
        <v>0</v>
      </c>
      <c r="R70" s="412"/>
      <c r="S70" s="413"/>
      <c r="T70" s="204"/>
      <c r="U70" s="200"/>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row>
    <row r="71" spans="1:51" s="3" customFormat="1" hidden="1" x14ac:dyDescent="0.2">
      <c r="A71" s="307"/>
      <c r="B71" s="487"/>
      <c r="C71" s="487"/>
      <c r="D71" s="487"/>
      <c r="E71" s="487"/>
      <c r="F71" s="488"/>
      <c r="G71" s="98"/>
      <c r="H71" s="98"/>
      <c r="I71" s="98"/>
      <c r="J71" s="98"/>
      <c r="K71" s="98"/>
      <c r="L71" s="98"/>
      <c r="M71" s="98"/>
      <c r="N71" s="98"/>
      <c r="O71" s="98"/>
      <c r="P71" s="145"/>
      <c r="Q71" s="197">
        <f t="shared" si="21"/>
        <v>0</v>
      </c>
      <c r="R71" s="412"/>
      <c r="S71" s="413"/>
      <c r="T71" s="204"/>
      <c r="U71" s="200"/>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row>
    <row r="72" spans="1:51" s="3" customFormat="1" hidden="1" x14ac:dyDescent="0.2">
      <c r="A72" s="306"/>
      <c r="B72" s="487"/>
      <c r="C72" s="487"/>
      <c r="D72" s="487"/>
      <c r="E72" s="487"/>
      <c r="F72" s="488"/>
      <c r="G72" s="98"/>
      <c r="H72" s="98"/>
      <c r="I72" s="98"/>
      <c r="J72" s="98"/>
      <c r="K72" s="98"/>
      <c r="L72" s="98"/>
      <c r="M72" s="98"/>
      <c r="N72" s="98"/>
      <c r="O72" s="98"/>
      <c r="P72" s="145"/>
      <c r="Q72" s="196">
        <f t="shared" si="21"/>
        <v>0</v>
      </c>
      <c r="R72" s="412"/>
      <c r="S72" s="413"/>
      <c r="T72" s="204"/>
      <c r="U72" s="200"/>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row>
    <row r="73" spans="1:51" s="3" customFormat="1" hidden="1" x14ac:dyDescent="0.2">
      <c r="A73" s="306"/>
      <c r="B73" s="487"/>
      <c r="C73" s="487"/>
      <c r="D73" s="487"/>
      <c r="E73" s="487"/>
      <c r="F73" s="488"/>
      <c r="G73" s="98"/>
      <c r="H73" s="98"/>
      <c r="I73" s="98"/>
      <c r="J73" s="98"/>
      <c r="K73" s="98"/>
      <c r="L73" s="98"/>
      <c r="M73" s="98"/>
      <c r="N73" s="98"/>
      <c r="O73" s="98"/>
      <c r="P73" s="145"/>
      <c r="Q73" s="197">
        <f t="shared" si="21"/>
        <v>0</v>
      </c>
      <c r="R73" s="412"/>
      <c r="S73" s="413"/>
      <c r="T73" s="204"/>
      <c r="U73" s="200"/>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row>
    <row r="74" spans="1:51" s="3" customFormat="1" hidden="1" x14ac:dyDescent="0.2">
      <c r="A74" s="306"/>
      <c r="B74" s="487"/>
      <c r="C74" s="487"/>
      <c r="D74" s="487"/>
      <c r="E74" s="487"/>
      <c r="F74" s="488"/>
      <c r="G74" s="98"/>
      <c r="H74" s="98"/>
      <c r="I74" s="98"/>
      <c r="J74" s="98"/>
      <c r="K74" s="98"/>
      <c r="L74" s="98"/>
      <c r="M74" s="98"/>
      <c r="N74" s="98"/>
      <c r="O74" s="98"/>
      <c r="P74" s="145"/>
      <c r="Q74" s="196">
        <f t="shared" si="21"/>
        <v>0</v>
      </c>
      <c r="R74" s="412"/>
      <c r="S74" s="413"/>
      <c r="T74" s="204"/>
      <c r="U74" s="200"/>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row>
    <row r="75" spans="1:51" s="3" customFormat="1" hidden="1" x14ac:dyDescent="0.2">
      <c r="A75" s="307"/>
      <c r="B75" s="487"/>
      <c r="C75" s="487"/>
      <c r="D75" s="487"/>
      <c r="E75" s="487"/>
      <c r="F75" s="488"/>
      <c r="G75" s="98"/>
      <c r="H75" s="98"/>
      <c r="I75" s="98"/>
      <c r="J75" s="98"/>
      <c r="K75" s="98"/>
      <c r="L75" s="98"/>
      <c r="M75" s="98"/>
      <c r="N75" s="98"/>
      <c r="O75" s="98"/>
      <c r="P75" s="145"/>
      <c r="Q75" s="197">
        <f t="shared" si="21"/>
        <v>0</v>
      </c>
      <c r="R75" s="412"/>
      <c r="S75" s="413"/>
      <c r="T75" s="204"/>
      <c r="U75" s="200"/>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row>
    <row r="76" spans="1:51" s="3" customFormat="1" hidden="1" x14ac:dyDescent="0.2">
      <c r="A76" s="307"/>
      <c r="B76" s="487"/>
      <c r="C76" s="487"/>
      <c r="D76" s="487"/>
      <c r="E76" s="487"/>
      <c r="F76" s="488"/>
      <c r="G76" s="98"/>
      <c r="H76" s="98"/>
      <c r="I76" s="98"/>
      <c r="J76" s="98"/>
      <c r="K76" s="98"/>
      <c r="L76" s="98"/>
      <c r="M76" s="98"/>
      <c r="N76" s="98"/>
      <c r="O76" s="98"/>
      <c r="P76" s="145"/>
      <c r="Q76" s="196">
        <f t="shared" si="21"/>
        <v>0</v>
      </c>
      <c r="R76" s="412"/>
      <c r="S76" s="413"/>
      <c r="T76" s="204"/>
      <c r="U76" s="200"/>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row>
    <row r="77" spans="1:51" s="3" customFormat="1" hidden="1" x14ac:dyDescent="0.2">
      <c r="A77" s="307"/>
      <c r="B77" s="487"/>
      <c r="C77" s="487"/>
      <c r="D77" s="487"/>
      <c r="E77" s="487"/>
      <c r="F77" s="488"/>
      <c r="G77" s="98"/>
      <c r="H77" s="98"/>
      <c r="I77" s="98"/>
      <c r="J77" s="98"/>
      <c r="K77" s="98"/>
      <c r="L77" s="98"/>
      <c r="M77" s="98"/>
      <c r="N77" s="98"/>
      <c r="O77" s="98"/>
      <c r="P77" s="145"/>
      <c r="Q77" s="197">
        <f t="shared" si="21"/>
        <v>0</v>
      </c>
      <c r="R77" s="412"/>
      <c r="S77" s="413"/>
      <c r="T77" s="204"/>
      <c r="U77" s="200"/>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row>
    <row r="78" spans="1:51" s="3" customFormat="1" hidden="1" x14ac:dyDescent="0.2">
      <c r="A78" s="307"/>
      <c r="B78" s="487"/>
      <c r="C78" s="487"/>
      <c r="D78" s="487"/>
      <c r="E78" s="487"/>
      <c r="F78" s="488"/>
      <c r="G78" s="98"/>
      <c r="H78" s="98"/>
      <c r="I78" s="98"/>
      <c r="J78" s="98"/>
      <c r="K78" s="98"/>
      <c r="L78" s="98"/>
      <c r="M78" s="98"/>
      <c r="N78" s="98"/>
      <c r="O78" s="98"/>
      <c r="P78" s="145"/>
      <c r="Q78" s="196">
        <f t="shared" si="21"/>
        <v>0</v>
      </c>
      <c r="R78" s="412"/>
      <c r="S78" s="413"/>
      <c r="T78" s="204"/>
      <c r="U78" s="200"/>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1"/>
      <c r="AY78" s="201"/>
    </row>
    <row r="79" spans="1:51" s="3" customFormat="1" hidden="1" x14ac:dyDescent="0.2">
      <c r="A79" s="307"/>
      <c r="B79" s="487"/>
      <c r="C79" s="487"/>
      <c r="D79" s="487"/>
      <c r="E79" s="487"/>
      <c r="F79" s="488"/>
      <c r="G79" s="98"/>
      <c r="H79" s="98"/>
      <c r="I79" s="98"/>
      <c r="J79" s="98"/>
      <c r="K79" s="98"/>
      <c r="L79" s="98"/>
      <c r="M79" s="98"/>
      <c r="N79" s="98"/>
      <c r="O79" s="98"/>
      <c r="P79" s="145"/>
      <c r="Q79" s="197">
        <f t="shared" si="21"/>
        <v>0</v>
      </c>
      <c r="R79" s="412"/>
      <c r="S79" s="413"/>
      <c r="T79" s="204"/>
      <c r="U79" s="200"/>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c r="AR79" s="201"/>
      <c r="AS79" s="201"/>
      <c r="AT79" s="201"/>
      <c r="AU79" s="201"/>
      <c r="AV79" s="201"/>
      <c r="AW79" s="201"/>
      <c r="AX79" s="201"/>
      <c r="AY79" s="201"/>
    </row>
    <row r="80" spans="1:51" s="3" customFormat="1" hidden="1" x14ac:dyDescent="0.2">
      <c r="A80" s="307"/>
      <c r="B80" s="487"/>
      <c r="C80" s="487"/>
      <c r="D80" s="487"/>
      <c r="E80" s="487"/>
      <c r="F80" s="488"/>
      <c r="G80" s="98"/>
      <c r="H80" s="98"/>
      <c r="I80" s="98"/>
      <c r="J80" s="98"/>
      <c r="K80" s="98"/>
      <c r="L80" s="98"/>
      <c r="M80" s="98"/>
      <c r="N80" s="98"/>
      <c r="O80" s="98"/>
      <c r="P80" s="145"/>
      <c r="Q80" s="196">
        <f t="shared" si="21"/>
        <v>0</v>
      </c>
      <c r="R80" s="412"/>
      <c r="S80" s="413"/>
      <c r="T80" s="204"/>
      <c r="U80" s="200"/>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row>
    <row r="81" spans="1:51" s="3" customFormat="1" hidden="1" x14ac:dyDescent="0.2">
      <c r="A81" s="307"/>
      <c r="B81" s="487"/>
      <c r="C81" s="487"/>
      <c r="D81" s="487"/>
      <c r="E81" s="487"/>
      <c r="F81" s="488"/>
      <c r="G81" s="98"/>
      <c r="H81" s="98"/>
      <c r="I81" s="98"/>
      <c r="J81" s="98"/>
      <c r="K81" s="98"/>
      <c r="L81" s="98"/>
      <c r="M81" s="98"/>
      <c r="N81" s="98"/>
      <c r="O81" s="98"/>
      <c r="P81" s="145"/>
      <c r="Q81" s="197">
        <f t="shared" si="21"/>
        <v>0</v>
      </c>
      <c r="R81" s="412"/>
      <c r="S81" s="413"/>
      <c r="T81" s="204"/>
      <c r="U81" s="200"/>
      <c r="V81" s="201"/>
      <c r="W81" s="201"/>
      <c r="X81" s="201"/>
      <c r="Y81" s="201"/>
      <c r="Z81" s="201"/>
      <c r="AA81" s="201"/>
      <c r="AB81" s="201"/>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01"/>
      <c r="AY81" s="201"/>
    </row>
    <row r="82" spans="1:51" s="3" customFormat="1" hidden="1" x14ac:dyDescent="0.2">
      <c r="A82" s="307"/>
      <c r="B82" s="487"/>
      <c r="C82" s="487"/>
      <c r="D82" s="487"/>
      <c r="E82" s="487"/>
      <c r="F82" s="488"/>
      <c r="G82" s="98"/>
      <c r="H82" s="98"/>
      <c r="I82" s="98"/>
      <c r="J82" s="98"/>
      <c r="K82" s="98"/>
      <c r="L82" s="98"/>
      <c r="M82" s="98"/>
      <c r="N82" s="98"/>
      <c r="O82" s="98"/>
      <c r="P82" s="145"/>
      <c r="Q82" s="196">
        <f t="shared" si="21"/>
        <v>0</v>
      </c>
      <c r="R82" s="412"/>
      <c r="S82" s="413"/>
      <c r="T82" s="204"/>
      <c r="U82" s="200"/>
      <c r="V82" s="201"/>
      <c r="W82" s="201"/>
      <c r="X82" s="201"/>
      <c r="Y82" s="201"/>
      <c r="Z82" s="201"/>
      <c r="AA82" s="201"/>
      <c r="AB82" s="201"/>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01"/>
      <c r="AY82" s="201"/>
    </row>
    <row r="83" spans="1:51" s="3" customFormat="1" ht="15.75" hidden="1" thickBot="1" x14ac:dyDescent="0.25">
      <c r="A83" s="307"/>
      <c r="B83" s="487"/>
      <c r="C83" s="487"/>
      <c r="D83" s="487"/>
      <c r="E83" s="487"/>
      <c r="F83" s="488"/>
      <c r="G83" s="98"/>
      <c r="H83" s="98"/>
      <c r="I83" s="98"/>
      <c r="J83" s="98"/>
      <c r="K83" s="98"/>
      <c r="L83" s="98"/>
      <c r="M83" s="98"/>
      <c r="N83" s="98"/>
      <c r="O83" s="98"/>
      <c r="P83" s="145"/>
      <c r="Q83" s="198">
        <f t="shared" si="21"/>
        <v>0</v>
      </c>
      <c r="R83" s="414"/>
      <c r="S83" s="415"/>
      <c r="T83" s="204"/>
      <c r="U83" s="200"/>
      <c r="V83" s="201"/>
      <c r="W83" s="206"/>
      <c r="X83" s="206"/>
      <c r="Y83" s="206"/>
      <c r="Z83" s="206"/>
      <c r="AA83" s="206"/>
      <c r="AB83" s="206"/>
      <c r="AC83" s="206"/>
      <c r="AD83" s="206"/>
      <c r="AE83" s="206"/>
      <c r="AF83" s="201"/>
      <c r="AG83" s="201"/>
      <c r="AH83" s="201"/>
      <c r="AI83" s="201"/>
      <c r="AJ83" s="201"/>
      <c r="AK83" s="201"/>
      <c r="AL83" s="201"/>
      <c r="AM83" s="201"/>
      <c r="AN83" s="201"/>
      <c r="AO83" s="201"/>
      <c r="AP83" s="201"/>
      <c r="AQ83" s="201"/>
      <c r="AR83" s="201"/>
      <c r="AS83" s="201"/>
      <c r="AT83" s="201"/>
      <c r="AU83" s="201"/>
      <c r="AV83" s="201"/>
      <c r="AW83" s="201"/>
      <c r="AX83" s="201"/>
      <c r="AY83" s="201"/>
    </row>
    <row r="84" spans="1:51" s="3" customFormat="1" ht="15" hidden="1" customHeight="1" thickBot="1" x14ac:dyDescent="0.25">
      <c r="A84" s="489" t="s">
        <v>92</v>
      </c>
      <c r="B84" s="490"/>
      <c r="C84" s="490"/>
      <c r="D84" s="490"/>
      <c r="E84" s="490"/>
      <c r="F84" s="491"/>
      <c r="G84" s="143">
        <f>ROUND(SUM(G85:G119),2)</f>
        <v>0</v>
      </c>
      <c r="H84" s="143">
        <f t="shared" ref="H84" si="22">ROUND(SUM(H85:H119),2)</f>
        <v>0</v>
      </c>
      <c r="I84" s="143">
        <f t="shared" ref="I84" si="23">ROUND(SUM(I85:I119),2)</f>
        <v>0</v>
      </c>
      <c r="J84" s="143">
        <f t="shared" ref="J84" si="24">ROUND(SUM(J85:J119),2)</f>
        <v>0</v>
      </c>
      <c r="K84" s="143">
        <f t="shared" ref="K84" si="25">ROUND(SUM(K85:K119),2)</f>
        <v>0</v>
      </c>
      <c r="L84" s="143">
        <f t="shared" ref="L84" si="26">ROUND(SUM(L85:L119),2)</f>
        <v>0</v>
      </c>
      <c r="M84" s="143">
        <f t="shared" ref="M84" si="27">ROUND(SUM(M85:M119),2)</f>
        <v>0</v>
      </c>
      <c r="N84" s="143">
        <f t="shared" ref="N84" si="28">ROUND(SUM(N85:N119),2)</f>
        <v>0</v>
      </c>
      <c r="O84" s="143">
        <f t="shared" ref="O84" si="29">ROUND(SUM(O85:O119),2)</f>
        <v>0</v>
      </c>
      <c r="P84" s="143">
        <f t="shared" ref="P84:Q84" si="30">ROUND(SUM(P85:P119),2)</f>
        <v>0</v>
      </c>
      <c r="Q84" s="91">
        <f t="shared" si="30"/>
        <v>0</v>
      </c>
      <c r="R84" s="408"/>
      <c r="S84" s="409">
        <f>SUM(S85:S119)</f>
        <v>0</v>
      </c>
      <c r="T84" s="203" t="str">
        <f>IF(SUM(G84:P84)=SUM(Q85:Q119),"match","sum error")</f>
        <v>match</v>
      </c>
      <c r="U84" s="200"/>
      <c r="V84" s="214">
        <f>SUM(W85:AF85)</f>
        <v>0</v>
      </c>
      <c r="W84" s="206" t="str">
        <f>G$11</f>
        <v>PR</v>
      </c>
      <c r="X84" s="206" t="str">
        <f t="shared" ref="X84" si="31">H$11</f>
        <v>PM</v>
      </c>
      <c r="Y84" s="206" t="str">
        <f t="shared" ref="Y84" si="32">I$11</f>
        <v>SENG</v>
      </c>
      <c r="Z84" s="206" t="str">
        <f t="shared" ref="Z84" si="33">J$11</f>
        <v>ENG</v>
      </c>
      <c r="AA84" s="206" t="str">
        <f t="shared" ref="AA84" si="34">K$11</f>
        <v>SDES</v>
      </c>
      <c r="AB84" s="206" t="str">
        <f t="shared" ref="AB84" si="35">L$11</f>
        <v>DES</v>
      </c>
      <c r="AC84" s="206" t="str">
        <f t="shared" ref="AC84" si="36">M$11</f>
        <v>TECH</v>
      </c>
      <c r="AD84" s="206" t="str">
        <f t="shared" ref="AD84" si="37">N$11</f>
        <v>ADM</v>
      </c>
      <c r="AE84" s="206" t="str">
        <f t="shared" ref="AE84" si="38">O$11</f>
        <v>UD1</v>
      </c>
      <c r="AF84" s="206" t="str">
        <f t="shared" ref="AF84" si="39">P$11</f>
        <v>UD2</v>
      </c>
      <c r="AG84" s="201"/>
      <c r="AH84" s="201"/>
      <c r="AI84" s="201"/>
      <c r="AJ84" s="201"/>
      <c r="AK84" s="201"/>
      <c r="AL84" s="201"/>
      <c r="AM84" s="201"/>
      <c r="AN84" s="201"/>
      <c r="AO84" s="201"/>
      <c r="AP84" s="201"/>
      <c r="AQ84" s="201"/>
      <c r="AR84" s="201"/>
      <c r="AS84" s="201"/>
      <c r="AT84" s="201"/>
      <c r="AU84" s="201"/>
      <c r="AV84" s="201"/>
      <c r="AW84" s="201"/>
      <c r="AX84" s="201"/>
      <c r="AY84" s="201"/>
    </row>
    <row r="85" spans="1:51" s="3" customFormat="1" hidden="1" x14ac:dyDescent="0.2">
      <c r="A85" s="306">
        <v>1</v>
      </c>
      <c r="B85" s="487" t="s">
        <v>72</v>
      </c>
      <c r="C85" s="487"/>
      <c r="D85" s="487"/>
      <c r="E85" s="487"/>
      <c r="F85" s="487"/>
      <c r="G85" s="145"/>
      <c r="H85" s="145"/>
      <c r="I85" s="145"/>
      <c r="J85" s="145"/>
      <c r="K85" s="145"/>
      <c r="L85" s="145"/>
      <c r="M85" s="145"/>
      <c r="N85" s="145"/>
      <c r="O85" s="144"/>
      <c r="P85" s="145"/>
      <c r="Q85" s="196">
        <f>ROUND(SUM(G85:P85),2)</f>
        <v>0</v>
      </c>
      <c r="R85" s="410"/>
      <c r="S85" s="411"/>
      <c r="T85" s="204"/>
      <c r="U85" s="200"/>
      <c r="V85" s="201"/>
      <c r="W85" s="208">
        <f>G84*'Staffing Plan'!$M$25</f>
        <v>0</v>
      </c>
      <c r="X85" s="208">
        <f>H84*'Staffing Plan'!$M$33</f>
        <v>0</v>
      </c>
      <c r="Y85" s="208">
        <f>I84*'Staffing Plan'!$M$47</f>
        <v>0</v>
      </c>
      <c r="Z85" s="208">
        <f>J84*'Staffing Plan'!$M$61</f>
        <v>0</v>
      </c>
      <c r="AA85" s="208">
        <f>K84*'Staffing Plan'!$M$75</f>
        <v>0</v>
      </c>
      <c r="AB85" s="208">
        <f>L84*'Staffing Plan'!$M$89</f>
        <v>0</v>
      </c>
      <c r="AC85" s="208">
        <f>M84*'Staffing Plan'!$M$103</f>
        <v>0</v>
      </c>
      <c r="AD85" s="208">
        <f>N84*'Staffing Plan'!$M$117</f>
        <v>0</v>
      </c>
      <c r="AE85" s="208">
        <f>O84*'Staffing Plan'!$M$131</f>
        <v>0</v>
      </c>
      <c r="AF85" s="208">
        <f>P84*'Staffing Plan'!$M$145</f>
        <v>0</v>
      </c>
      <c r="AG85" s="201"/>
      <c r="AH85" s="201"/>
      <c r="AI85" s="201"/>
      <c r="AJ85" s="201"/>
      <c r="AK85" s="201"/>
      <c r="AL85" s="201"/>
      <c r="AM85" s="201"/>
      <c r="AN85" s="201"/>
      <c r="AO85" s="201"/>
      <c r="AP85" s="201"/>
      <c r="AQ85" s="201"/>
      <c r="AR85" s="201"/>
      <c r="AS85" s="201"/>
      <c r="AT85" s="201"/>
      <c r="AU85" s="201"/>
      <c r="AV85" s="201"/>
      <c r="AW85" s="201"/>
      <c r="AX85" s="201"/>
      <c r="AY85" s="201"/>
    </row>
    <row r="86" spans="1:51" s="3" customFormat="1" hidden="1" x14ac:dyDescent="0.2">
      <c r="A86" s="306">
        <v>2</v>
      </c>
      <c r="B86" s="487" t="s">
        <v>49</v>
      </c>
      <c r="C86" s="487"/>
      <c r="D86" s="487"/>
      <c r="E86" s="487"/>
      <c r="F86" s="487"/>
      <c r="G86" s="145"/>
      <c r="H86" s="145"/>
      <c r="I86" s="145"/>
      <c r="J86" s="145"/>
      <c r="K86" s="145"/>
      <c r="L86" s="145"/>
      <c r="M86" s="145"/>
      <c r="N86" s="145"/>
      <c r="O86" s="144"/>
      <c r="P86" s="145"/>
      <c r="Q86" s="196">
        <f t="shared" ref="Q86:Q119" si="40">ROUND(SUM(G86:P86),2)</f>
        <v>0</v>
      </c>
      <c r="R86" s="412"/>
      <c r="S86" s="413"/>
      <c r="T86" s="204"/>
      <c r="U86" s="200"/>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row>
    <row r="87" spans="1:51" s="3" customFormat="1" hidden="1" x14ac:dyDescent="0.2">
      <c r="A87" s="306">
        <v>3</v>
      </c>
      <c r="B87" s="487" t="s">
        <v>50</v>
      </c>
      <c r="C87" s="487"/>
      <c r="D87" s="487"/>
      <c r="E87" s="487"/>
      <c r="F87" s="487"/>
      <c r="G87" s="145"/>
      <c r="H87" s="145"/>
      <c r="I87" s="145"/>
      <c r="J87" s="145"/>
      <c r="K87" s="145"/>
      <c r="L87" s="145"/>
      <c r="M87" s="145"/>
      <c r="N87" s="145"/>
      <c r="O87" s="144"/>
      <c r="P87" s="145"/>
      <c r="Q87" s="197">
        <f t="shared" si="40"/>
        <v>0</v>
      </c>
      <c r="R87" s="412"/>
      <c r="S87" s="413"/>
      <c r="T87" s="204"/>
      <c r="U87" s="200"/>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row>
    <row r="88" spans="1:51" s="3" customFormat="1" hidden="1" x14ac:dyDescent="0.2">
      <c r="A88" s="306">
        <v>4</v>
      </c>
      <c r="B88" s="487" t="s">
        <v>51</v>
      </c>
      <c r="C88" s="487"/>
      <c r="D88" s="487"/>
      <c r="E88" s="487"/>
      <c r="F88" s="487"/>
      <c r="G88" s="145"/>
      <c r="H88" s="145"/>
      <c r="I88" s="145"/>
      <c r="J88" s="145"/>
      <c r="K88" s="145"/>
      <c r="L88" s="145"/>
      <c r="M88" s="145"/>
      <c r="N88" s="145"/>
      <c r="O88" s="144"/>
      <c r="P88" s="145"/>
      <c r="Q88" s="196">
        <f t="shared" si="40"/>
        <v>0</v>
      </c>
      <c r="R88" s="412"/>
      <c r="S88" s="413"/>
      <c r="T88" s="204"/>
      <c r="U88" s="200"/>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c r="AR88" s="201"/>
      <c r="AS88" s="201"/>
      <c r="AT88" s="201"/>
      <c r="AU88" s="201"/>
      <c r="AV88" s="201"/>
      <c r="AW88" s="201"/>
      <c r="AX88" s="201"/>
      <c r="AY88" s="201"/>
    </row>
    <row r="89" spans="1:51" s="3" customFormat="1" hidden="1" x14ac:dyDescent="0.2">
      <c r="A89" s="306">
        <v>5</v>
      </c>
      <c r="B89" s="487" t="s">
        <v>73</v>
      </c>
      <c r="C89" s="487"/>
      <c r="D89" s="487"/>
      <c r="E89" s="487"/>
      <c r="F89" s="487"/>
      <c r="G89" s="145"/>
      <c r="H89" s="145"/>
      <c r="I89" s="145"/>
      <c r="J89" s="145"/>
      <c r="K89" s="145"/>
      <c r="L89" s="145"/>
      <c r="M89" s="145"/>
      <c r="N89" s="145"/>
      <c r="O89" s="144"/>
      <c r="P89" s="145"/>
      <c r="Q89" s="197">
        <f t="shared" si="40"/>
        <v>0</v>
      </c>
      <c r="R89" s="412"/>
      <c r="S89" s="413"/>
      <c r="T89" s="204"/>
      <c r="U89" s="200"/>
      <c r="V89" s="201"/>
      <c r="W89" s="204"/>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row>
    <row r="90" spans="1:51" s="3" customFormat="1" hidden="1" x14ac:dyDescent="0.2">
      <c r="A90" s="306">
        <v>6</v>
      </c>
      <c r="B90" s="487" t="s">
        <v>52</v>
      </c>
      <c r="C90" s="487"/>
      <c r="D90" s="487"/>
      <c r="E90" s="487"/>
      <c r="F90" s="487"/>
      <c r="G90" s="145"/>
      <c r="H90" s="145"/>
      <c r="I90" s="145"/>
      <c r="J90" s="145"/>
      <c r="K90" s="145"/>
      <c r="L90" s="145"/>
      <c r="M90" s="145"/>
      <c r="N90" s="145"/>
      <c r="O90" s="144"/>
      <c r="P90" s="145"/>
      <c r="Q90" s="196">
        <f t="shared" si="40"/>
        <v>0</v>
      </c>
      <c r="R90" s="412"/>
      <c r="S90" s="413"/>
      <c r="T90" s="204"/>
      <c r="U90" s="200"/>
      <c r="V90" s="201"/>
      <c r="W90" s="204"/>
      <c r="X90" s="201"/>
      <c r="Y90" s="201"/>
      <c r="Z90" s="201"/>
      <c r="AA90" s="201"/>
      <c r="AB90" s="201"/>
      <c r="AC90" s="201"/>
      <c r="AD90" s="201"/>
      <c r="AE90" s="201"/>
      <c r="AF90" s="201"/>
      <c r="AG90" s="201"/>
      <c r="AH90" s="201"/>
      <c r="AI90" s="201"/>
      <c r="AJ90" s="201"/>
      <c r="AK90" s="201"/>
      <c r="AL90" s="201"/>
      <c r="AM90" s="201"/>
      <c r="AN90" s="201"/>
      <c r="AO90" s="201"/>
      <c r="AP90" s="201"/>
      <c r="AQ90" s="201"/>
      <c r="AR90" s="201"/>
      <c r="AS90" s="201"/>
      <c r="AT90" s="201"/>
      <c r="AU90" s="201"/>
      <c r="AV90" s="201"/>
      <c r="AW90" s="201"/>
      <c r="AX90" s="201"/>
      <c r="AY90" s="201"/>
    </row>
    <row r="91" spans="1:51" s="3" customFormat="1" hidden="1" x14ac:dyDescent="0.2">
      <c r="A91" s="307"/>
      <c r="B91" s="487"/>
      <c r="C91" s="487"/>
      <c r="D91" s="487"/>
      <c r="E91" s="487"/>
      <c r="F91" s="487"/>
      <c r="G91" s="145"/>
      <c r="H91" s="145"/>
      <c r="I91" s="145"/>
      <c r="J91" s="145"/>
      <c r="K91" s="145"/>
      <c r="L91" s="145"/>
      <c r="M91" s="145"/>
      <c r="N91" s="145"/>
      <c r="O91" s="144"/>
      <c r="P91" s="145"/>
      <c r="Q91" s="197">
        <f t="shared" si="40"/>
        <v>0</v>
      </c>
      <c r="R91" s="412"/>
      <c r="S91" s="413"/>
      <c r="T91" s="204"/>
      <c r="U91" s="200"/>
      <c r="V91" s="201"/>
      <c r="W91" s="204"/>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1"/>
      <c r="AY91" s="201"/>
    </row>
    <row r="92" spans="1:51" s="3" customFormat="1" hidden="1" x14ac:dyDescent="0.2">
      <c r="A92" s="307"/>
      <c r="B92" s="487"/>
      <c r="C92" s="487"/>
      <c r="D92" s="487"/>
      <c r="E92" s="487"/>
      <c r="F92" s="487"/>
      <c r="G92" s="145"/>
      <c r="H92" s="145"/>
      <c r="I92" s="145"/>
      <c r="J92" s="145"/>
      <c r="K92" s="145"/>
      <c r="L92" s="145"/>
      <c r="M92" s="145"/>
      <c r="N92" s="145"/>
      <c r="O92" s="144"/>
      <c r="P92" s="145"/>
      <c r="Q92" s="196">
        <f t="shared" si="40"/>
        <v>0</v>
      </c>
      <c r="R92" s="412"/>
      <c r="S92" s="413"/>
      <c r="T92" s="204"/>
      <c r="U92" s="200"/>
      <c r="V92" s="201"/>
      <c r="W92" s="204"/>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row>
    <row r="93" spans="1:51" s="3" customFormat="1" hidden="1" x14ac:dyDescent="0.2">
      <c r="A93" s="307"/>
      <c r="B93" s="487"/>
      <c r="C93" s="487"/>
      <c r="D93" s="487"/>
      <c r="E93" s="487"/>
      <c r="F93" s="487"/>
      <c r="G93" s="145"/>
      <c r="H93" s="145"/>
      <c r="I93" s="145"/>
      <c r="J93" s="145"/>
      <c r="K93" s="145"/>
      <c r="L93" s="145"/>
      <c r="M93" s="145"/>
      <c r="N93" s="145"/>
      <c r="O93" s="144"/>
      <c r="P93" s="145"/>
      <c r="Q93" s="197">
        <f t="shared" si="40"/>
        <v>0</v>
      </c>
      <c r="R93" s="412"/>
      <c r="S93" s="413"/>
      <c r="T93" s="204"/>
      <c r="U93" s="200"/>
      <c r="V93" s="201"/>
      <c r="W93" s="204"/>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row>
    <row r="94" spans="1:51" s="3" customFormat="1" hidden="1" x14ac:dyDescent="0.2">
      <c r="A94" s="307"/>
      <c r="B94" s="487"/>
      <c r="C94" s="487"/>
      <c r="D94" s="487"/>
      <c r="E94" s="487"/>
      <c r="F94" s="487"/>
      <c r="G94" s="145"/>
      <c r="H94" s="145"/>
      <c r="I94" s="145"/>
      <c r="J94" s="145"/>
      <c r="K94" s="145"/>
      <c r="L94" s="145"/>
      <c r="M94" s="145"/>
      <c r="N94" s="145"/>
      <c r="O94" s="144"/>
      <c r="P94" s="145"/>
      <c r="Q94" s="196">
        <f t="shared" si="40"/>
        <v>0</v>
      </c>
      <c r="R94" s="412"/>
      <c r="S94" s="413"/>
      <c r="T94" s="204"/>
      <c r="U94" s="200"/>
      <c r="V94" s="201"/>
      <c r="W94" s="204"/>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row>
    <row r="95" spans="1:51" s="3" customFormat="1" hidden="1" x14ac:dyDescent="0.2">
      <c r="A95" s="307"/>
      <c r="B95" s="487"/>
      <c r="C95" s="487"/>
      <c r="D95" s="487"/>
      <c r="E95" s="487"/>
      <c r="F95" s="487"/>
      <c r="G95" s="145"/>
      <c r="H95" s="145"/>
      <c r="I95" s="145"/>
      <c r="J95" s="145"/>
      <c r="K95" s="145"/>
      <c r="L95" s="145"/>
      <c r="M95" s="145"/>
      <c r="N95" s="145"/>
      <c r="O95" s="144"/>
      <c r="P95" s="145"/>
      <c r="Q95" s="197">
        <f t="shared" si="40"/>
        <v>0</v>
      </c>
      <c r="R95" s="412"/>
      <c r="S95" s="413"/>
      <c r="T95" s="204"/>
      <c r="U95" s="200"/>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1"/>
      <c r="AR95" s="201"/>
      <c r="AS95" s="201"/>
      <c r="AT95" s="201"/>
      <c r="AU95" s="201"/>
      <c r="AV95" s="201"/>
      <c r="AW95" s="201"/>
      <c r="AX95" s="201"/>
      <c r="AY95" s="201"/>
    </row>
    <row r="96" spans="1:51" s="3" customFormat="1" hidden="1" x14ac:dyDescent="0.2">
      <c r="A96" s="307"/>
      <c r="B96" s="487"/>
      <c r="C96" s="487"/>
      <c r="D96" s="487"/>
      <c r="E96" s="487"/>
      <c r="F96" s="487"/>
      <c r="G96" s="145"/>
      <c r="H96" s="145"/>
      <c r="I96" s="145"/>
      <c r="J96" s="145"/>
      <c r="K96" s="145"/>
      <c r="L96" s="145"/>
      <c r="M96" s="145"/>
      <c r="N96" s="145"/>
      <c r="O96" s="144"/>
      <c r="P96" s="145"/>
      <c r="Q96" s="196">
        <f t="shared" si="40"/>
        <v>0</v>
      </c>
      <c r="R96" s="412"/>
      <c r="S96" s="413"/>
      <c r="T96" s="204"/>
      <c r="U96" s="200"/>
      <c r="V96" s="201"/>
      <c r="W96" s="201"/>
      <c r="X96" s="207"/>
      <c r="Y96" s="201"/>
      <c r="Z96" s="201"/>
      <c r="AA96" s="201"/>
      <c r="AB96" s="201"/>
      <c r="AC96" s="201"/>
      <c r="AD96" s="201"/>
      <c r="AE96" s="201"/>
      <c r="AF96" s="201"/>
      <c r="AG96" s="201"/>
      <c r="AH96" s="201"/>
      <c r="AI96" s="201"/>
      <c r="AJ96" s="201"/>
      <c r="AK96" s="201"/>
      <c r="AL96" s="201"/>
      <c r="AM96" s="201"/>
      <c r="AN96" s="201"/>
      <c r="AO96" s="201"/>
      <c r="AP96" s="201"/>
      <c r="AQ96" s="201"/>
      <c r="AR96" s="201"/>
      <c r="AS96" s="201"/>
      <c r="AT96" s="201"/>
      <c r="AU96" s="201"/>
      <c r="AV96" s="201"/>
      <c r="AW96" s="201"/>
      <c r="AX96" s="201"/>
      <c r="AY96" s="201"/>
    </row>
    <row r="97" spans="1:51" s="3" customFormat="1" hidden="1" x14ac:dyDescent="0.2">
      <c r="A97" s="307"/>
      <c r="B97" s="487"/>
      <c r="C97" s="487"/>
      <c r="D97" s="487"/>
      <c r="E97" s="487"/>
      <c r="F97" s="487"/>
      <c r="G97" s="145"/>
      <c r="H97" s="145"/>
      <c r="I97" s="145"/>
      <c r="J97" s="145"/>
      <c r="K97" s="145"/>
      <c r="L97" s="145"/>
      <c r="M97" s="145"/>
      <c r="N97" s="145"/>
      <c r="O97" s="144"/>
      <c r="P97" s="145"/>
      <c r="Q97" s="197">
        <f t="shared" si="40"/>
        <v>0</v>
      </c>
      <c r="R97" s="412"/>
      <c r="S97" s="413"/>
      <c r="T97" s="204"/>
      <c r="U97" s="200"/>
      <c r="V97" s="201"/>
      <c r="W97" s="201"/>
      <c r="X97" s="201"/>
      <c r="Y97" s="201"/>
      <c r="Z97" s="201"/>
      <c r="AA97" s="201"/>
      <c r="AB97" s="201"/>
      <c r="AC97" s="201"/>
      <c r="AD97" s="201"/>
      <c r="AE97" s="201"/>
      <c r="AF97" s="201"/>
      <c r="AG97" s="201"/>
      <c r="AH97" s="201"/>
      <c r="AI97" s="201"/>
      <c r="AJ97" s="201"/>
      <c r="AK97" s="201"/>
      <c r="AL97" s="201"/>
      <c r="AM97" s="201"/>
      <c r="AN97" s="201"/>
      <c r="AO97" s="201"/>
      <c r="AP97" s="201"/>
      <c r="AQ97" s="201"/>
      <c r="AR97" s="201"/>
      <c r="AS97" s="201"/>
      <c r="AT97" s="201"/>
      <c r="AU97" s="201"/>
      <c r="AV97" s="201"/>
      <c r="AW97" s="201"/>
      <c r="AX97" s="201"/>
      <c r="AY97" s="201"/>
    </row>
    <row r="98" spans="1:51" s="3" customFormat="1" hidden="1" x14ac:dyDescent="0.2">
      <c r="A98" s="307"/>
      <c r="B98" s="487"/>
      <c r="C98" s="487"/>
      <c r="D98" s="487"/>
      <c r="E98" s="487"/>
      <c r="F98" s="487"/>
      <c r="G98" s="145"/>
      <c r="H98" s="145"/>
      <c r="I98" s="145"/>
      <c r="J98" s="145"/>
      <c r="K98" s="145"/>
      <c r="L98" s="145"/>
      <c r="M98" s="145"/>
      <c r="N98" s="145"/>
      <c r="O98" s="144"/>
      <c r="P98" s="145"/>
      <c r="Q98" s="196">
        <f t="shared" si="40"/>
        <v>0</v>
      </c>
      <c r="R98" s="412"/>
      <c r="S98" s="413"/>
      <c r="T98" s="204"/>
      <c r="U98" s="200"/>
      <c r="V98" s="201"/>
      <c r="W98" s="201"/>
      <c r="X98" s="201"/>
      <c r="Y98" s="201"/>
      <c r="Z98" s="201"/>
      <c r="AA98" s="201"/>
      <c r="AB98" s="201"/>
      <c r="AC98" s="201"/>
      <c r="AD98" s="201"/>
      <c r="AE98" s="201"/>
      <c r="AF98" s="201"/>
      <c r="AG98" s="201"/>
      <c r="AH98" s="201"/>
      <c r="AI98" s="201"/>
      <c r="AJ98" s="201"/>
      <c r="AK98" s="201"/>
      <c r="AL98" s="201"/>
      <c r="AM98" s="201"/>
      <c r="AN98" s="201"/>
      <c r="AO98" s="201"/>
      <c r="AP98" s="201"/>
      <c r="AQ98" s="201"/>
      <c r="AR98" s="201"/>
      <c r="AS98" s="201"/>
      <c r="AT98" s="201"/>
      <c r="AU98" s="201"/>
      <c r="AV98" s="201"/>
      <c r="AW98" s="201"/>
      <c r="AX98" s="201"/>
      <c r="AY98" s="201"/>
    </row>
    <row r="99" spans="1:51" s="3" customFormat="1" hidden="1" x14ac:dyDescent="0.2">
      <c r="A99" s="307"/>
      <c r="B99" s="487"/>
      <c r="C99" s="487"/>
      <c r="D99" s="487"/>
      <c r="E99" s="487"/>
      <c r="F99" s="487"/>
      <c r="G99" s="145"/>
      <c r="H99" s="145"/>
      <c r="I99" s="145"/>
      <c r="J99" s="145"/>
      <c r="K99" s="145"/>
      <c r="L99" s="145"/>
      <c r="M99" s="145"/>
      <c r="N99" s="145"/>
      <c r="O99" s="144"/>
      <c r="P99" s="145"/>
      <c r="Q99" s="197">
        <f t="shared" si="40"/>
        <v>0</v>
      </c>
      <c r="R99" s="412"/>
      <c r="S99" s="413"/>
      <c r="T99" s="204"/>
      <c r="U99" s="200"/>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1"/>
    </row>
    <row r="100" spans="1:51" s="3" customFormat="1" hidden="1" x14ac:dyDescent="0.2">
      <c r="A100" s="307"/>
      <c r="B100" s="487"/>
      <c r="C100" s="487"/>
      <c r="D100" s="487"/>
      <c r="E100" s="487"/>
      <c r="F100" s="487"/>
      <c r="G100" s="145"/>
      <c r="H100" s="145"/>
      <c r="I100" s="145"/>
      <c r="J100" s="145"/>
      <c r="K100" s="145"/>
      <c r="L100" s="145"/>
      <c r="M100" s="145"/>
      <c r="N100" s="145"/>
      <c r="O100" s="144"/>
      <c r="P100" s="145"/>
      <c r="Q100" s="196">
        <f t="shared" si="40"/>
        <v>0</v>
      </c>
      <c r="R100" s="412"/>
      <c r="S100" s="413"/>
      <c r="T100" s="204"/>
      <c r="U100" s="200"/>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row>
    <row r="101" spans="1:51" s="3" customFormat="1" hidden="1" x14ac:dyDescent="0.2">
      <c r="A101" s="307"/>
      <c r="B101" s="487"/>
      <c r="C101" s="487"/>
      <c r="D101" s="487"/>
      <c r="E101" s="487"/>
      <c r="F101" s="487"/>
      <c r="G101" s="145"/>
      <c r="H101" s="145"/>
      <c r="I101" s="145"/>
      <c r="J101" s="145"/>
      <c r="K101" s="145"/>
      <c r="L101" s="145"/>
      <c r="M101" s="145"/>
      <c r="N101" s="145"/>
      <c r="O101" s="144"/>
      <c r="P101" s="145"/>
      <c r="Q101" s="197">
        <f t="shared" si="40"/>
        <v>0</v>
      </c>
      <c r="R101" s="412"/>
      <c r="S101" s="413"/>
      <c r="T101" s="204"/>
      <c r="U101" s="200"/>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1"/>
    </row>
    <row r="102" spans="1:51" s="3" customFormat="1" hidden="1" x14ac:dyDescent="0.2">
      <c r="A102" s="307"/>
      <c r="B102" s="487"/>
      <c r="C102" s="487"/>
      <c r="D102" s="487"/>
      <c r="E102" s="487"/>
      <c r="F102" s="487"/>
      <c r="G102" s="145"/>
      <c r="H102" s="145"/>
      <c r="I102" s="145"/>
      <c r="J102" s="145"/>
      <c r="K102" s="145"/>
      <c r="L102" s="145"/>
      <c r="M102" s="145"/>
      <c r="N102" s="145"/>
      <c r="O102" s="144"/>
      <c r="P102" s="145"/>
      <c r="Q102" s="196">
        <f t="shared" si="40"/>
        <v>0</v>
      </c>
      <c r="R102" s="412"/>
      <c r="S102" s="413"/>
      <c r="T102" s="204"/>
      <c r="U102" s="200"/>
      <c r="V102" s="201"/>
      <c r="W102" s="201"/>
      <c r="X102" s="201"/>
      <c r="Y102" s="201"/>
      <c r="Z102" s="201"/>
      <c r="AA102" s="201"/>
      <c r="AB102" s="201"/>
      <c r="AC102" s="201"/>
      <c r="AD102" s="201"/>
      <c r="AE102" s="201"/>
      <c r="AF102" s="201"/>
      <c r="AG102" s="201"/>
      <c r="AH102" s="201"/>
      <c r="AI102" s="201"/>
      <c r="AJ102" s="201"/>
      <c r="AK102" s="201"/>
      <c r="AL102" s="201"/>
      <c r="AM102" s="201"/>
      <c r="AN102" s="201"/>
      <c r="AO102" s="201"/>
      <c r="AP102" s="201"/>
      <c r="AQ102" s="201"/>
      <c r="AR102" s="201"/>
      <c r="AS102" s="201"/>
      <c r="AT102" s="201"/>
      <c r="AU102" s="201"/>
      <c r="AV102" s="201"/>
      <c r="AW102" s="201"/>
      <c r="AX102" s="201"/>
      <c r="AY102" s="201"/>
    </row>
    <row r="103" spans="1:51" s="3" customFormat="1" hidden="1" x14ac:dyDescent="0.2">
      <c r="A103" s="307"/>
      <c r="B103" s="487"/>
      <c r="C103" s="487"/>
      <c r="D103" s="487"/>
      <c r="E103" s="487"/>
      <c r="F103" s="487"/>
      <c r="G103" s="145"/>
      <c r="H103" s="145"/>
      <c r="I103" s="145"/>
      <c r="J103" s="145"/>
      <c r="K103" s="145"/>
      <c r="L103" s="145"/>
      <c r="M103" s="145"/>
      <c r="N103" s="145"/>
      <c r="O103" s="144"/>
      <c r="P103" s="145"/>
      <c r="Q103" s="197">
        <f t="shared" si="40"/>
        <v>0</v>
      </c>
      <c r="R103" s="412"/>
      <c r="S103" s="413"/>
      <c r="T103" s="204"/>
      <c r="U103" s="200"/>
      <c r="V103" s="201"/>
      <c r="W103" s="201"/>
      <c r="X103" s="201"/>
      <c r="Y103" s="201"/>
      <c r="Z103" s="201"/>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row>
    <row r="104" spans="1:51" s="3" customFormat="1" hidden="1" x14ac:dyDescent="0.2">
      <c r="A104" s="307"/>
      <c r="B104" s="487"/>
      <c r="C104" s="487"/>
      <c r="D104" s="487"/>
      <c r="E104" s="487"/>
      <c r="F104" s="487"/>
      <c r="G104" s="145"/>
      <c r="H104" s="145"/>
      <c r="I104" s="145"/>
      <c r="J104" s="145"/>
      <c r="K104" s="145"/>
      <c r="L104" s="145"/>
      <c r="M104" s="145"/>
      <c r="N104" s="145"/>
      <c r="O104" s="144"/>
      <c r="P104" s="145"/>
      <c r="Q104" s="196">
        <f t="shared" si="40"/>
        <v>0</v>
      </c>
      <c r="R104" s="412"/>
      <c r="S104" s="413"/>
      <c r="T104" s="204"/>
      <c r="U104" s="200"/>
      <c r="V104" s="201"/>
      <c r="W104" s="201"/>
      <c r="X104" s="201"/>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1"/>
      <c r="AY104" s="201"/>
    </row>
    <row r="105" spans="1:51" s="3" customFormat="1" hidden="1" x14ac:dyDescent="0.2">
      <c r="A105" s="307"/>
      <c r="B105" s="487"/>
      <c r="C105" s="487"/>
      <c r="D105" s="487"/>
      <c r="E105" s="487"/>
      <c r="F105" s="487"/>
      <c r="G105" s="145"/>
      <c r="H105" s="145"/>
      <c r="I105" s="145"/>
      <c r="J105" s="145"/>
      <c r="K105" s="145"/>
      <c r="L105" s="145"/>
      <c r="M105" s="145"/>
      <c r="N105" s="145"/>
      <c r="O105" s="144"/>
      <c r="P105" s="145"/>
      <c r="Q105" s="197">
        <f t="shared" si="40"/>
        <v>0</v>
      </c>
      <c r="R105" s="412"/>
      <c r="S105" s="413"/>
      <c r="T105" s="204"/>
      <c r="U105" s="200"/>
      <c r="V105" s="201"/>
      <c r="W105" s="201"/>
      <c r="X105" s="201"/>
      <c r="Y105" s="201"/>
      <c r="Z105" s="201"/>
      <c r="AA105" s="201"/>
      <c r="AB105" s="201"/>
      <c r="AC105" s="201"/>
      <c r="AD105" s="201"/>
      <c r="AE105" s="201"/>
      <c r="AF105" s="201"/>
      <c r="AG105" s="201"/>
      <c r="AH105" s="201"/>
      <c r="AI105" s="201"/>
      <c r="AJ105" s="201"/>
      <c r="AK105" s="201"/>
      <c r="AL105" s="201"/>
      <c r="AM105" s="201"/>
      <c r="AN105" s="201"/>
      <c r="AO105" s="201"/>
      <c r="AP105" s="201"/>
      <c r="AQ105" s="201"/>
      <c r="AR105" s="201"/>
      <c r="AS105" s="201"/>
      <c r="AT105" s="201"/>
      <c r="AU105" s="201"/>
      <c r="AV105" s="201"/>
      <c r="AW105" s="201"/>
      <c r="AX105" s="201"/>
      <c r="AY105" s="201"/>
    </row>
    <row r="106" spans="1:51" s="3" customFormat="1" hidden="1" x14ac:dyDescent="0.2">
      <c r="A106" s="307"/>
      <c r="B106" s="487"/>
      <c r="C106" s="487"/>
      <c r="D106" s="487"/>
      <c r="E106" s="487"/>
      <c r="F106" s="487"/>
      <c r="G106" s="145"/>
      <c r="H106" s="145"/>
      <c r="I106" s="145"/>
      <c r="J106" s="145"/>
      <c r="K106" s="145"/>
      <c r="L106" s="145"/>
      <c r="M106" s="145"/>
      <c r="N106" s="145"/>
      <c r="O106" s="144"/>
      <c r="P106" s="145"/>
      <c r="Q106" s="196">
        <f t="shared" si="40"/>
        <v>0</v>
      </c>
      <c r="R106" s="412"/>
      <c r="S106" s="413"/>
      <c r="T106" s="204"/>
      <c r="U106" s="200"/>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201"/>
      <c r="AU106" s="201"/>
      <c r="AV106" s="201"/>
      <c r="AW106" s="201"/>
      <c r="AX106" s="201"/>
      <c r="AY106" s="201"/>
    </row>
    <row r="107" spans="1:51" s="3" customFormat="1" hidden="1" x14ac:dyDescent="0.2">
      <c r="A107" s="307"/>
      <c r="B107" s="487"/>
      <c r="C107" s="487"/>
      <c r="D107" s="487"/>
      <c r="E107" s="487"/>
      <c r="F107" s="487"/>
      <c r="G107" s="145"/>
      <c r="H107" s="145"/>
      <c r="I107" s="145"/>
      <c r="J107" s="145"/>
      <c r="K107" s="145"/>
      <c r="L107" s="145"/>
      <c r="M107" s="145"/>
      <c r="N107" s="145"/>
      <c r="O107" s="144"/>
      <c r="P107" s="145"/>
      <c r="Q107" s="197">
        <f t="shared" si="40"/>
        <v>0</v>
      </c>
      <c r="R107" s="412"/>
      <c r="S107" s="413"/>
      <c r="T107" s="204"/>
      <c r="U107" s="200"/>
      <c r="V107" s="201"/>
      <c r="W107" s="201"/>
      <c r="X107" s="201"/>
      <c r="Y107" s="201"/>
      <c r="Z107" s="201"/>
      <c r="AA107" s="201"/>
      <c r="AB107" s="201"/>
      <c r="AC107" s="201"/>
      <c r="AD107" s="201"/>
      <c r="AE107" s="201"/>
      <c r="AF107" s="201"/>
      <c r="AG107" s="201"/>
      <c r="AH107" s="201"/>
      <c r="AI107" s="201"/>
      <c r="AJ107" s="201"/>
      <c r="AK107" s="201"/>
      <c r="AL107" s="201"/>
      <c r="AM107" s="201"/>
      <c r="AN107" s="201"/>
      <c r="AO107" s="201"/>
      <c r="AP107" s="201"/>
      <c r="AQ107" s="201"/>
      <c r="AR107" s="201"/>
      <c r="AS107" s="201"/>
      <c r="AT107" s="201"/>
      <c r="AU107" s="201"/>
      <c r="AV107" s="201"/>
      <c r="AW107" s="201"/>
      <c r="AX107" s="201"/>
      <c r="AY107" s="201"/>
    </row>
    <row r="108" spans="1:51" s="3" customFormat="1" hidden="1" x14ac:dyDescent="0.2">
      <c r="A108" s="306"/>
      <c r="B108" s="487"/>
      <c r="C108" s="487"/>
      <c r="D108" s="487"/>
      <c r="E108" s="487"/>
      <c r="F108" s="487"/>
      <c r="G108" s="145"/>
      <c r="H108" s="145"/>
      <c r="I108" s="145"/>
      <c r="J108" s="145"/>
      <c r="K108" s="145"/>
      <c r="L108" s="145"/>
      <c r="M108" s="145"/>
      <c r="N108" s="145"/>
      <c r="O108" s="144"/>
      <c r="P108" s="145"/>
      <c r="Q108" s="196">
        <f t="shared" si="40"/>
        <v>0</v>
      </c>
      <c r="R108" s="412"/>
      <c r="S108" s="413"/>
      <c r="T108" s="204"/>
      <c r="U108" s="200"/>
      <c r="V108" s="201"/>
      <c r="W108" s="201"/>
      <c r="X108" s="201"/>
      <c r="Y108" s="201"/>
      <c r="Z108" s="201"/>
      <c r="AA108" s="201"/>
      <c r="AB108" s="201"/>
      <c r="AC108" s="201"/>
      <c r="AD108" s="201"/>
      <c r="AE108" s="201"/>
      <c r="AF108" s="201"/>
      <c r="AG108" s="201"/>
      <c r="AH108" s="201"/>
      <c r="AI108" s="201"/>
      <c r="AJ108" s="201"/>
      <c r="AK108" s="201"/>
      <c r="AL108" s="201"/>
      <c r="AM108" s="201"/>
      <c r="AN108" s="201"/>
      <c r="AO108" s="201"/>
      <c r="AP108" s="201"/>
      <c r="AQ108" s="201"/>
      <c r="AR108" s="201"/>
      <c r="AS108" s="201"/>
      <c r="AT108" s="201"/>
      <c r="AU108" s="201"/>
      <c r="AV108" s="201"/>
      <c r="AW108" s="201"/>
      <c r="AX108" s="201"/>
      <c r="AY108" s="201"/>
    </row>
    <row r="109" spans="1:51" s="3" customFormat="1" hidden="1" x14ac:dyDescent="0.2">
      <c r="A109" s="306"/>
      <c r="B109" s="487"/>
      <c r="C109" s="487"/>
      <c r="D109" s="487"/>
      <c r="E109" s="487"/>
      <c r="F109" s="487"/>
      <c r="G109" s="145"/>
      <c r="H109" s="145"/>
      <c r="I109" s="145"/>
      <c r="J109" s="145"/>
      <c r="K109" s="145"/>
      <c r="L109" s="145"/>
      <c r="M109" s="145"/>
      <c r="N109" s="145"/>
      <c r="O109" s="144"/>
      <c r="P109" s="145"/>
      <c r="Q109" s="197">
        <f t="shared" si="40"/>
        <v>0</v>
      </c>
      <c r="R109" s="412"/>
      <c r="S109" s="413"/>
      <c r="T109" s="204"/>
      <c r="U109" s="200"/>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01"/>
    </row>
    <row r="110" spans="1:51" s="3" customFormat="1" hidden="1" x14ac:dyDescent="0.2">
      <c r="A110" s="306"/>
      <c r="B110" s="487"/>
      <c r="C110" s="487"/>
      <c r="D110" s="487"/>
      <c r="E110" s="487"/>
      <c r="F110" s="487"/>
      <c r="G110" s="145"/>
      <c r="H110" s="145"/>
      <c r="I110" s="145"/>
      <c r="J110" s="145"/>
      <c r="K110" s="145"/>
      <c r="L110" s="145"/>
      <c r="M110" s="145"/>
      <c r="N110" s="145"/>
      <c r="O110" s="144"/>
      <c r="P110" s="145"/>
      <c r="Q110" s="196">
        <f t="shared" si="40"/>
        <v>0</v>
      </c>
      <c r="R110" s="412"/>
      <c r="S110" s="413"/>
      <c r="T110" s="204"/>
      <c r="U110" s="200"/>
      <c r="V110" s="201"/>
      <c r="W110" s="201"/>
      <c r="X110" s="201"/>
      <c r="Y110" s="201"/>
      <c r="Z110" s="201"/>
      <c r="AA110" s="201"/>
      <c r="AB110" s="201"/>
      <c r="AC110" s="201"/>
      <c r="AD110" s="201"/>
      <c r="AE110" s="201"/>
      <c r="AF110" s="201"/>
      <c r="AG110" s="201"/>
      <c r="AH110" s="201"/>
      <c r="AI110" s="201"/>
      <c r="AJ110" s="201"/>
      <c r="AK110" s="201"/>
      <c r="AL110" s="201"/>
      <c r="AM110" s="201"/>
      <c r="AN110" s="201"/>
      <c r="AO110" s="201"/>
      <c r="AP110" s="201"/>
      <c r="AQ110" s="201"/>
      <c r="AR110" s="201"/>
      <c r="AS110" s="201"/>
      <c r="AT110" s="201"/>
      <c r="AU110" s="201"/>
      <c r="AV110" s="201"/>
      <c r="AW110" s="201"/>
      <c r="AX110" s="201"/>
      <c r="AY110" s="201"/>
    </row>
    <row r="111" spans="1:51" s="3" customFormat="1" hidden="1" x14ac:dyDescent="0.2">
      <c r="A111" s="307"/>
      <c r="B111" s="487"/>
      <c r="C111" s="487"/>
      <c r="D111" s="487"/>
      <c r="E111" s="487"/>
      <c r="F111" s="487"/>
      <c r="G111" s="145"/>
      <c r="H111" s="145"/>
      <c r="I111" s="145"/>
      <c r="J111" s="145"/>
      <c r="K111" s="145"/>
      <c r="L111" s="145"/>
      <c r="M111" s="145"/>
      <c r="N111" s="145"/>
      <c r="O111" s="144"/>
      <c r="P111" s="145"/>
      <c r="Q111" s="197">
        <f t="shared" si="40"/>
        <v>0</v>
      </c>
      <c r="R111" s="412"/>
      <c r="S111" s="413"/>
      <c r="T111" s="204"/>
      <c r="U111" s="200"/>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P111" s="201"/>
      <c r="AQ111" s="201"/>
      <c r="AR111" s="201"/>
      <c r="AS111" s="201"/>
      <c r="AT111" s="201"/>
      <c r="AU111" s="201"/>
      <c r="AV111" s="201"/>
      <c r="AW111" s="201"/>
      <c r="AX111" s="201"/>
      <c r="AY111" s="201"/>
    </row>
    <row r="112" spans="1:51" s="3" customFormat="1" hidden="1" x14ac:dyDescent="0.2">
      <c r="A112" s="307"/>
      <c r="B112" s="487"/>
      <c r="C112" s="487"/>
      <c r="D112" s="487"/>
      <c r="E112" s="487"/>
      <c r="F112" s="487"/>
      <c r="G112" s="145"/>
      <c r="H112" s="145"/>
      <c r="I112" s="145"/>
      <c r="J112" s="145"/>
      <c r="K112" s="145"/>
      <c r="L112" s="145"/>
      <c r="M112" s="145"/>
      <c r="N112" s="145"/>
      <c r="O112" s="144"/>
      <c r="P112" s="145"/>
      <c r="Q112" s="196">
        <f t="shared" si="40"/>
        <v>0</v>
      </c>
      <c r="R112" s="412"/>
      <c r="S112" s="413"/>
      <c r="T112" s="204"/>
      <c r="U112" s="200"/>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1"/>
      <c r="AY112" s="201"/>
    </row>
    <row r="113" spans="1:51" s="3" customFormat="1" hidden="1" x14ac:dyDescent="0.2">
      <c r="A113" s="307"/>
      <c r="B113" s="487"/>
      <c r="C113" s="487"/>
      <c r="D113" s="487"/>
      <c r="E113" s="487"/>
      <c r="F113" s="487"/>
      <c r="G113" s="145"/>
      <c r="H113" s="145"/>
      <c r="I113" s="145"/>
      <c r="J113" s="145"/>
      <c r="K113" s="145"/>
      <c r="L113" s="145"/>
      <c r="M113" s="145"/>
      <c r="N113" s="145"/>
      <c r="O113" s="144"/>
      <c r="P113" s="145"/>
      <c r="Q113" s="197">
        <f t="shared" si="40"/>
        <v>0</v>
      </c>
      <c r="R113" s="412"/>
      <c r="S113" s="413"/>
      <c r="T113" s="204"/>
      <c r="U113" s="200"/>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1"/>
      <c r="AR113" s="201"/>
      <c r="AS113" s="201"/>
      <c r="AT113" s="201"/>
      <c r="AU113" s="201"/>
      <c r="AV113" s="201"/>
      <c r="AW113" s="201"/>
      <c r="AX113" s="201"/>
      <c r="AY113" s="201"/>
    </row>
    <row r="114" spans="1:51" s="3" customFormat="1" hidden="1" x14ac:dyDescent="0.2">
      <c r="A114" s="307"/>
      <c r="B114" s="487"/>
      <c r="C114" s="487"/>
      <c r="D114" s="487"/>
      <c r="E114" s="487"/>
      <c r="F114" s="487"/>
      <c r="G114" s="145"/>
      <c r="H114" s="145"/>
      <c r="I114" s="145"/>
      <c r="J114" s="145"/>
      <c r="K114" s="145"/>
      <c r="L114" s="145"/>
      <c r="M114" s="145"/>
      <c r="N114" s="145"/>
      <c r="O114" s="144"/>
      <c r="P114" s="145"/>
      <c r="Q114" s="196">
        <f t="shared" si="40"/>
        <v>0</v>
      </c>
      <c r="R114" s="412"/>
      <c r="S114" s="413"/>
      <c r="T114" s="204"/>
      <c r="U114" s="200"/>
      <c r="V114" s="201"/>
      <c r="W114" s="201"/>
      <c r="X114" s="201"/>
      <c r="Y114" s="201"/>
      <c r="Z114" s="201"/>
      <c r="AA114" s="201"/>
      <c r="AB114" s="201"/>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1"/>
      <c r="AY114" s="201"/>
    </row>
    <row r="115" spans="1:51" s="3" customFormat="1" hidden="1" x14ac:dyDescent="0.2">
      <c r="A115" s="307"/>
      <c r="B115" s="487"/>
      <c r="C115" s="487"/>
      <c r="D115" s="487"/>
      <c r="E115" s="487"/>
      <c r="F115" s="487"/>
      <c r="G115" s="145"/>
      <c r="H115" s="145"/>
      <c r="I115" s="145"/>
      <c r="J115" s="145"/>
      <c r="K115" s="145"/>
      <c r="L115" s="145"/>
      <c r="M115" s="145"/>
      <c r="N115" s="145"/>
      <c r="O115" s="144"/>
      <c r="P115" s="145"/>
      <c r="Q115" s="197">
        <f t="shared" si="40"/>
        <v>0</v>
      </c>
      <c r="R115" s="412"/>
      <c r="S115" s="413"/>
      <c r="T115" s="204"/>
      <c r="U115" s="200"/>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01"/>
      <c r="AQ115" s="201"/>
      <c r="AR115" s="201"/>
      <c r="AS115" s="201"/>
      <c r="AT115" s="201"/>
      <c r="AU115" s="201"/>
      <c r="AV115" s="201"/>
      <c r="AW115" s="201"/>
      <c r="AX115" s="201"/>
      <c r="AY115" s="201"/>
    </row>
    <row r="116" spans="1:51" s="3" customFormat="1" hidden="1" x14ac:dyDescent="0.2">
      <c r="A116" s="307"/>
      <c r="B116" s="487"/>
      <c r="C116" s="487"/>
      <c r="D116" s="487"/>
      <c r="E116" s="487"/>
      <c r="F116" s="487"/>
      <c r="G116" s="145"/>
      <c r="H116" s="145"/>
      <c r="I116" s="145"/>
      <c r="J116" s="145"/>
      <c r="K116" s="145"/>
      <c r="L116" s="145"/>
      <c r="M116" s="145"/>
      <c r="N116" s="145"/>
      <c r="O116" s="144"/>
      <c r="P116" s="145"/>
      <c r="Q116" s="196">
        <f t="shared" si="40"/>
        <v>0</v>
      </c>
      <c r="R116" s="412"/>
      <c r="S116" s="413"/>
      <c r="T116" s="204"/>
      <c r="U116" s="200"/>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1"/>
      <c r="AY116" s="201"/>
    </row>
    <row r="117" spans="1:51" s="3" customFormat="1" hidden="1" x14ac:dyDescent="0.2">
      <c r="A117" s="307"/>
      <c r="B117" s="487"/>
      <c r="C117" s="487"/>
      <c r="D117" s="487"/>
      <c r="E117" s="487"/>
      <c r="F117" s="487"/>
      <c r="G117" s="145"/>
      <c r="H117" s="145"/>
      <c r="I117" s="145"/>
      <c r="J117" s="145"/>
      <c r="K117" s="145"/>
      <c r="L117" s="145"/>
      <c r="M117" s="145"/>
      <c r="N117" s="145"/>
      <c r="O117" s="144"/>
      <c r="P117" s="145"/>
      <c r="Q117" s="197">
        <f t="shared" si="40"/>
        <v>0</v>
      </c>
      <c r="R117" s="412"/>
      <c r="S117" s="413"/>
      <c r="T117" s="204"/>
      <c r="U117" s="200"/>
      <c r="V117" s="201"/>
      <c r="W117" s="201"/>
      <c r="X117" s="201"/>
      <c r="Y117" s="201"/>
      <c r="Z117" s="201"/>
      <c r="AA117" s="201"/>
      <c r="AB117" s="201"/>
      <c r="AC117" s="201"/>
      <c r="AD117" s="201"/>
      <c r="AE117" s="201"/>
      <c r="AF117" s="201"/>
      <c r="AG117" s="201"/>
      <c r="AH117" s="201"/>
      <c r="AI117" s="201"/>
      <c r="AJ117" s="201"/>
      <c r="AK117" s="201"/>
      <c r="AL117" s="201"/>
      <c r="AM117" s="201"/>
      <c r="AN117" s="201"/>
      <c r="AO117" s="201"/>
      <c r="AP117" s="201"/>
      <c r="AQ117" s="201"/>
      <c r="AR117" s="201"/>
      <c r="AS117" s="201"/>
      <c r="AT117" s="201"/>
      <c r="AU117" s="201"/>
      <c r="AV117" s="201"/>
      <c r="AW117" s="201"/>
      <c r="AX117" s="201"/>
      <c r="AY117" s="201"/>
    </row>
    <row r="118" spans="1:51" s="3" customFormat="1" hidden="1" x14ac:dyDescent="0.2">
      <c r="A118" s="307"/>
      <c r="B118" s="487"/>
      <c r="C118" s="487"/>
      <c r="D118" s="487"/>
      <c r="E118" s="487"/>
      <c r="F118" s="487"/>
      <c r="G118" s="145"/>
      <c r="H118" s="145"/>
      <c r="I118" s="145"/>
      <c r="J118" s="145"/>
      <c r="K118" s="145"/>
      <c r="L118" s="145"/>
      <c r="M118" s="145"/>
      <c r="N118" s="145"/>
      <c r="O118" s="144"/>
      <c r="P118" s="145"/>
      <c r="Q118" s="196">
        <f t="shared" si="40"/>
        <v>0</v>
      </c>
      <c r="R118" s="412"/>
      <c r="S118" s="413"/>
      <c r="T118" s="204"/>
      <c r="U118" s="200"/>
      <c r="V118" s="201"/>
      <c r="W118" s="201"/>
      <c r="X118" s="201"/>
      <c r="Y118" s="201"/>
      <c r="Z118" s="201"/>
      <c r="AA118" s="201"/>
      <c r="AB118" s="201"/>
      <c r="AC118" s="201"/>
      <c r="AD118" s="201"/>
      <c r="AE118" s="201"/>
      <c r="AF118" s="201"/>
      <c r="AG118" s="201"/>
      <c r="AH118" s="201"/>
      <c r="AI118" s="201"/>
      <c r="AJ118" s="201"/>
      <c r="AK118" s="201"/>
      <c r="AL118" s="201"/>
      <c r="AM118" s="201"/>
      <c r="AN118" s="201"/>
      <c r="AO118" s="201"/>
      <c r="AP118" s="201"/>
      <c r="AQ118" s="201"/>
      <c r="AR118" s="201"/>
      <c r="AS118" s="201"/>
      <c r="AT118" s="201"/>
      <c r="AU118" s="201"/>
      <c r="AV118" s="201"/>
      <c r="AW118" s="201"/>
      <c r="AX118" s="201"/>
      <c r="AY118" s="201"/>
    </row>
    <row r="119" spans="1:51" s="3" customFormat="1" ht="15.75" hidden="1" thickBot="1" x14ac:dyDescent="0.25">
      <c r="A119" s="308"/>
      <c r="B119" s="506"/>
      <c r="C119" s="506"/>
      <c r="D119" s="506"/>
      <c r="E119" s="506"/>
      <c r="F119" s="506"/>
      <c r="G119" s="199"/>
      <c r="H119" s="199"/>
      <c r="I119" s="199"/>
      <c r="J119" s="199"/>
      <c r="K119" s="199"/>
      <c r="L119" s="199"/>
      <c r="M119" s="199"/>
      <c r="N119" s="199"/>
      <c r="O119" s="239"/>
      <c r="P119" s="199"/>
      <c r="Q119" s="198">
        <f t="shared" si="40"/>
        <v>0</v>
      </c>
      <c r="R119" s="414"/>
      <c r="S119" s="415"/>
      <c r="T119" s="204"/>
      <c r="U119" s="200"/>
      <c r="V119" s="201"/>
      <c r="W119" s="206"/>
      <c r="X119" s="206"/>
      <c r="Y119" s="206"/>
      <c r="Z119" s="206"/>
      <c r="AA119" s="206"/>
      <c r="AB119" s="206"/>
      <c r="AC119" s="206"/>
      <c r="AD119" s="206"/>
      <c r="AE119" s="206"/>
      <c r="AF119" s="201"/>
      <c r="AG119" s="201"/>
      <c r="AH119" s="201"/>
      <c r="AI119" s="201"/>
      <c r="AJ119" s="201"/>
      <c r="AK119" s="201"/>
      <c r="AL119" s="201"/>
      <c r="AM119" s="201"/>
      <c r="AN119" s="201"/>
      <c r="AO119" s="201"/>
      <c r="AP119" s="201"/>
      <c r="AQ119" s="201"/>
      <c r="AR119" s="201"/>
      <c r="AS119" s="201"/>
      <c r="AT119" s="201"/>
      <c r="AU119" s="201"/>
      <c r="AV119" s="201"/>
      <c r="AW119" s="201"/>
      <c r="AX119" s="201"/>
      <c r="AY119" s="201"/>
    </row>
    <row r="120" spans="1:51" s="3" customFormat="1" ht="15" hidden="1" customHeight="1" thickBot="1" x14ac:dyDescent="0.25">
      <c r="A120" s="489" t="s">
        <v>93</v>
      </c>
      <c r="B120" s="490"/>
      <c r="C120" s="490"/>
      <c r="D120" s="490"/>
      <c r="E120" s="490"/>
      <c r="F120" s="491"/>
      <c r="G120" s="143">
        <f>ROUND(SUM(G121:G155),2)</f>
        <v>0</v>
      </c>
      <c r="H120" s="143">
        <f t="shared" ref="H120" si="41">ROUND(SUM(H121:H155),2)</f>
        <v>0</v>
      </c>
      <c r="I120" s="143">
        <f t="shared" ref="I120" si="42">ROUND(SUM(I121:I155),2)</f>
        <v>0</v>
      </c>
      <c r="J120" s="143">
        <f t="shared" ref="J120" si="43">ROUND(SUM(J121:J155),2)</f>
        <v>0</v>
      </c>
      <c r="K120" s="143">
        <f t="shared" ref="K120" si="44">ROUND(SUM(K121:K155),2)</f>
        <v>0</v>
      </c>
      <c r="L120" s="143">
        <f t="shared" ref="L120" si="45">ROUND(SUM(L121:L155),2)</f>
        <v>0</v>
      </c>
      <c r="M120" s="143">
        <f t="shared" ref="M120" si="46">ROUND(SUM(M121:M155),2)</f>
        <v>0</v>
      </c>
      <c r="N120" s="143">
        <f t="shared" ref="N120" si="47">ROUND(SUM(N121:N155),2)</f>
        <v>0</v>
      </c>
      <c r="O120" s="143">
        <f t="shared" ref="O120" si="48">ROUND(SUM(O121:O155),2)</f>
        <v>0</v>
      </c>
      <c r="P120" s="143">
        <f t="shared" ref="P120:Q120" si="49">ROUND(SUM(P121:P155),2)</f>
        <v>0</v>
      </c>
      <c r="Q120" s="91">
        <f t="shared" si="49"/>
        <v>0</v>
      </c>
      <c r="R120" s="408"/>
      <c r="S120" s="409">
        <f>SUM(S121:S155)</f>
        <v>0</v>
      </c>
      <c r="T120" s="203" t="str">
        <f>IF(SUM(G120:P120)=SUM(Q121:Q155),"match","sum error")</f>
        <v>match</v>
      </c>
      <c r="U120" s="200"/>
      <c r="V120" s="214">
        <f>SUM(W121:AF121)</f>
        <v>0</v>
      </c>
      <c r="W120" s="206" t="str">
        <f>G$11</f>
        <v>PR</v>
      </c>
      <c r="X120" s="206" t="str">
        <f t="shared" ref="X120" si="50">H$11</f>
        <v>PM</v>
      </c>
      <c r="Y120" s="206" t="str">
        <f t="shared" ref="Y120" si="51">I$11</f>
        <v>SENG</v>
      </c>
      <c r="Z120" s="206" t="str">
        <f t="shared" ref="Z120" si="52">J$11</f>
        <v>ENG</v>
      </c>
      <c r="AA120" s="206" t="str">
        <f t="shared" ref="AA120" si="53">K$11</f>
        <v>SDES</v>
      </c>
      <c r="AB120" s="206" t="str">
        <f t="shared" ref="AB120" si="54">L$11</f>
        <v>DES</v>
      </c>
      <c r="AC120" s="206" t="str">
        <f t="shared" ref="AC120" si="55">M$11</f>
        <v>TECH</v>
      </c>
      <c r="AD120" s="206" t="str">
        <f t="shared" ref="AD120" si="56">N$11</f>
        <v>ADM</v>
      </c>
      <c r="AE120" s="206" t="str">
        <f t="shared" ref="AE120" si="57">O$11</f>
        <v>UD1</v>
      </c>
      <c r="AF120" s="206" t="str">
        <f t="shared" ref="AF120" si="58">P$11</f>
        <v>UD2</v>
      </c>
      <c r="AG120" s="201"/>
      <c r="AH120" s="201"/>
      <c r="AI120" s="201"/>
      <c r="AJ120" s="201"/>
      <c r="AK120" s="201"/>
      <c r="AL120" s="201"/>
      <c r="AM120" s="201"/>
      <c r="AN120" s="201"/>
      <c r="AO120" s="201"/>
      <c r="AP120" s="201"/>
      <c r="AQ120" s="201"/>
      <c r="AR120" s="201"/>
      <c r="AS120" s="201"/>
      <c r="AT120" s="201"/>
      <c r="AU120" s="201"/>
      <c r="AV120" s="201"/>
      <c r="AW120" s="201"/>
      <c r="AX120" s="201"/>
      <c r="AY120" s="201"/>
    </row>
    <row r="121" spans="1:51" s="3" customFormat="1" hidden="1" x14ac:dyDescent="0.2">
      <c r="A121" s="306">
        <v>1</v>
      </c>
      <c r="B121" s="487"/>
      <c r="C121" s="487"/>
      <c r="D121" s="487"/>
      <c r="E121" s="487"/>
      <c r="F121" s="487"/>
      <c r="G121" s="145"/>
      <c r="H121" s="145"/>
      <c r="I121" s="145"/>
      <c r="J121" s="145"/>
      <c r="K121" s="145"/>
      <c r="L121" s="145"/>
      <c r="M121" s="145"/>
      <c r="N121" s="145"/>
      <c r="O121" s="144"/>
      <c r="P121" s="145"/>
      <c r="Q121" s="196">
        <f>ROUND(SUM(G121:P121),2)</f>
        <v>0</v>
      </c>
      <c r="R121" s="410"/>
      <c r="S121" s="411"/>
      <c r="T121" s="204"/>
      <c r="U121" s="200"/>
      <c r="V121" s="201"/>
      <c r="W121" s="208">
        <f>G120*'Staffing Plan'!$M$25</f>
        <v>0</v>
      </c>
      <c r="X121" s="208">
        <f>H120*'Staffing Plan'!$M$33</f>
        <v>0</v>
      </c>
      <c r="Y121" s="208">
        <f>I120*'Staffing Plan'!$M$47</f>
        <v>0</v>
      </c>
      <c r="Z121" s="208">
        <f>J120*'Staffing Plan'!$M$61</f>
        <v>0</v>
      </c>
      <c r="AA121" s="208">
        <f>K120*'Staffing Plan'!$M$75</f>
        <v>0</v>
      </c>
      <c r="AB121" s="208">
        <f>L120*'Staffing Plan'!$M$89</f>
        <v>0</v>
      </c>
      <c r="AC121" s="208">
        <f>M120*'Staffing Plan'!$M$103</f>
        <v>0</v>
      </c>
      <c r="AD121" s="208">
        <f>N120*'Staffing Plan'!$M$117</f>
        <v>0</v>
      </c>
      <c r="AE121" s="208">
        <f>O120*'Staffing Plan'!$M$131</f>
        <v>0</v>
      </c>
      <c r="AF121" s="208">
        <f>P120*'Staffing Plan'!$M$145</f>
        <v>0</v>
      </c>
      <c r="AG121" s="201"/>
      <c r="AH121" s="201"/>
      <c r="AI121" s="201"/>
      <c r="AJ121" s="201"/>
      <c r="AK121" s="201"/>
      <c r="AL121" s="201"/>
      <c r="AM121" s="201"/>
      <c r="AN121" s="201"/>
      <c r="AO121" s="201"/>
      <c r="AP121" s="201"/>
      <c r="AQ121" s="201"/>
      <c r="AR121" s="201"/>
      <c r="AS121" s="201"/>
      <c r="AT121" s="201"/>
      <c r="AU121" s="201"/>
      <c r="AV121" s="201"/>
      <c r="AW121" s="201"/>
      <c r="AX121" s="201"/>
      <c r="AY121" s="201"/>
    </row>
    <row r="122" spans="1:51" s="3" customFormat="1" ht="15" hidden="1" customHeight="1" x14ac:dyDescent="0.2">
      <c r="A122" s="306">
        <v>2</v>
      </c>
      <c r="B122" s="487"/>
      <c r="C122" s="487"/>
      <c r="D122" s="487"/>
      <c r="E122" s="487"/>
      <c r="F122" s="487"/>
      <c r="G122" s="145"/>
      <c r="H122" s="145"/>
      <c r="I122" s="145"/>
      <c r="J122" s="145"/>
      <c r="K122" s="145"/>
      <c r="L122" s="145"/>
      <c r="M122" s="145"/>
      <c r="N122" s="145"/>
      <c r="O122" s="144"/>
      <c r="P122" s="145"/>
      <c r="Q122" s="196">
        <f t="shared" ref="Q122:Q155" si="59">ROUND(SUM(G122:P122),2)</f>
        <v>0</v>
      </c>
      <c r="R122" s="412"/>
      <c r="S122" s="413"/>
      <c r="T122" s="204"/>
      <c r="U122" s="200"/>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row>
    <row r="123" spans="1:51" s="3" customFormat="1" ht="15" hidden="1" customHeight="1" x14ac:dyDescent="0.2">
      <c r="A123" s="306">
        <v>3</v>
      </c>
      <c r="B123" s="487"/>
      <c r="C123" s="487"/>
      <c r="D123" s="487"/>
      <c r="E123" s="487"/>
      <c r="F123" s="487"/>
      <c r="G123" s="145"/>
      <c r="H123" s="145"/>
      <c r="I123" s="145"/>
      <c r="J123" s="145"/>
      <c r="K123" s="145"/>
      <c r="L123" s="145"/>
      <c r="M123" s="145"/>
      <c r="N123" s="145"/>
      <c r="O123" s="144"/>
      <c r="P123" s="145"/>
      <c r="Q123" s="197">
        <f t="shared" si="59"/>
        <v>0</v>
      </c>
      <c r="R123" s="412"/>
      <c r="S123" s="413"/>
      <c r="T123" s="204"/>
      <c r="U123" s="200"/>
      <c r="V123" s="201"/>
      <c r="W123" s="201"/>
      <c r="X123" s="201"/>
      <c r="Y123" s="201"/>
      <c r="Z123" s="201"/>
      <c r="AA123" s="201"/>
      <c r="AB123" s="201"/>
      <c r="AC123" s="201"/>
      <c r="AD123" s="201"/>
      <c r="AE123" s="201"/>
      <c r="AF123" s="201"/>
      <c r="AG123" s="201"/>
      <c r="AH123" s="201"/>
      <c r="AI123" s="201"/>
      <c r="AJ123" s="201"/>
      <c r="AK123" s="201"/>
      <c r="AL123" s="201"/>
      <c r="AM123" s="201"/>
      <c r="AN123" s="201"/>
      <c r="AO123" s="201"/>
      <c r="AP123" s="201"/>
      <c r="AQ123" s="201"/>
      <c r="AR123" s="201"/>
      <c r="AS123" s="201"/>
      <c r="AT123" s="201"/>
      <c r="AU123" s="201"/>
      <c r="AV123" s="201"/>
      <c r="AW123" s="201"/>
      <c r="AX123" s="201"/>
      <c r="AY123" s="201"/>
    </row>
    <row r="124" spans="1:51" s="3" customFormat="1" ht="15" hidden="1" customHeight="1" x14ac:dyDescent="0.2">
      <c r="A124" s="306">
        <v>4</v>
      </c>
      <c r="B124" s="487"/>
      <c r="C124" s="487"/>
      <c r="D124" s="487"/>
      <c r="E124" s="487"/>
      <c r="F124" s="487"/>
      <c r="G124" s="145"/>
      <c r="H124" s="145"/>
      <c r="I124" s="145"/>
      <c r="J124" s="145"/>
      <c r="K124" s="145"/>
      <c r="L124" s="145"/>
      <c r="M124" s="145"/>
      <c r="N124" s="145"/>
      <c r="O124" s="144"/>
      <c r="P124" s="145"/>
      <c r="Q124" s="196">
        <f t="shared" si="59"/>
        <v>0</v>
      </c>
      <c r="R124" s="412"/>
      <c r="S124" s="413"/>
      <c r="T124" s="204"/>
      <c r="U124" s="200"/>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1"/>
      <c r="AY124" s="201"/>
    </row>
    <row r="125" spans="1:51" s="3" customFormat="1" ht="15" hidden="1" customHeight="1" x14ac:dyDescent="0.2">
      <c r="A125" s="306">
        <v>5</v>
      </c>
      <c r="B125" s="487"/>
      <c r="C125" s="487"/>
      <c r="D125" s="487"/>
      <c r="E125" s="487"/>
      <c r="F125" s="487"/>
      <c r="G125" s="145"/>
      <c r="H125" s="145"/>
      <c r="I125" s="145"/>
      <c r="J125" s="145"/>
      <c r="K125" s="145"/>
      <c r="L125" s="145"/>
      <c r="M125" s="145"/>
      <c r="N125" s="145"/>
      <c r="O125" s="144"/>
      <c r="P125" s="145"/>
      <c r="Q125" s="197">
        <f t="shared" si="59"/>
        <v>0</v>
      </c>
      <c r="R125" s="412"/>
      <c r="S125" s="413"/>
      <c r="T125" s="204"/>
      <c r="U125" s="200"/>
      <c r="V125" s="201"/>
      <c r="W125" s="201"/>
      <c r="X125" s="201"/>
      <c r="Y125" s="201"/>
      <c r="Z125" s="201"/>
      <c r="AA125" s="201"/>
      <c r="AB125" s="201"/>
      <c r="AC125" s="201"/>
      <c r="AD125" s="201"/>
      <c r="AE125" s="201"/>
      <c r="AF125" s="201"/>
      <c r="AG125" s="201"/>
      <c r="AH125" s="201"/>
      <c r="AI125" s="201"/>
      <c r="AJ125" s="201"/>
      <c r="AK125" s="201"/>
      <c r="AL125" s="201"/>
      <c r="AM125" s="201"/>
      <c r="AN125" s="201"/>
      <c r="AO125" s="201"/>
      <c r="AP125" s="201"/>
      <c r="AQ125" s="201"/>
      <c r="AR125" s="201"/>
      <c r="AS125" s="201"/>
      <c r="AT125" s="201"/>
      <c r="AU125" s="201"/>
      <c r="AV125" s="201"/>
      <c r="AW125" s="201"/>
      <c r="AX125" s="201"/>
      <c r="AY125" s="201"/>
    </row>
    <row r="126" spans="1:51" s="3" customFormat="1" hidden="1" x14ac:dyDescent="0.2">
      <c r="A126" s="306">
        <v>6</v>
      </c>
      <c r="B126" s="487"/>
      <c r="C126" s="487"/>
      <c r="D126" s="487"/>
      <c r="E126" s="487"/>
      <c r="F126" s="487"/>
      <c r="G126" s="145"/>
      <c r="H126" s="145"/>
      <c r="I126" s="145"/>
      <c r="J126" s="145"/>
      <c r="K126" s="145"/>
      <c r="L126" s="145"/>
      <c r="M126" s="145"/>
      <c r="N126" s="145"/>
      <c r="O126" s="144"/>
      <c r="P126" s="145"/>
      <c r="Q126" s="196">
        <f t="shared" si="59"/>
        <v>0</v>
      </c>
      <c r="R126" s="412"/>
      <c r="S126" s="413"/>
      <c r="T126" s="204"/>
      <c r="U126" s="200"/>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1"/>
      <c r="AY126" s="201"/>
    </row>
    <row r="127" spans="1:51" s="3" customFormat="1" hidden="1" x14ac:dyDescent="0.2">
      <c r="A127" s="90"/>
      <c r="B127" s="487"/>
      <c r="C127" s="487"/>
      <c r="D127" s="487"/>
      <c r="E127" s="487"/>
      <c r="F127" s="487"/>
      <c r="G127" s="145"/>
      <c r="H127" s="145"/>
      <c r="I127" s="145"/>
      <c r="J127" s="145"/>
      <c r="K127" s="145"/>
      <c r="L127" s="145"/>
      <c r="M127" s="145"/>
      <c r="N127" s="145"/>
      <c r="O127" s="144"/>
      <c r="P127" s="145"/>
      <c r="Q127" s="197">
        <f t="shared" si="59"/>
        <v>0</v>
      </c>
      <c r="R127" s="412"/>
      <c r="S127" s="413"/>
      <c r="T127" s="204"/>
      <c r="U127" s="200"/>
      <c r="V127" s="201"/>
      <c r="W127" s="201"/>
      <c r="X127" s="201"/>
      <c r="Y127" s="201"/>
      <c r="Z127" s="201"/>
      <c r="AA127" s="201"/>
      <c r="AB127" s="201"/>
      <c r="AC127" s="201"/>
      <c r="AD127" s="201"/>
      <c r="AE127" s="201"/>
      <c r="AF127" s="201"/>
      <c r="AG127" s="201"/>
      <c r="AH127" s="201"/>
      <c r="AI127" s="201"/>
      <c r="AJ127" s="201"/>
      <c r="AK127" s="201"/>
      <c r="AL127" s="201"/>
      <c r="AM127" s="201"/>
      <c r="AN127" s="201"/>
      <c r="AO127" s="201"/>
      <c r="AP127" s="201"/>
      <c r="AQ127" s="201"/>
      <c r="AR127" s="201"/>
      <c r="AS127" s="201"/>
      <c r="AT127" s="201"/>
      <c r="AU127" s="201"/>
      <c r="AV127" s="201"/>
      <c r="AW127" s="201"/>
      <c r="AX127" s="201"/>
      <c r="AY127" s="201"/>
    </row>
    <row r="128" spans="1:51" s="3" customFormat="1" hidden="1" x14ac:dyDescent="0.2">
      <c r="A128" s="90"/>
      <c r="B128" s="487"/>
      <c r="C128" s="487"/>
      <c r="D128" s="487"/>
      <c r="E128" s="487"/>
      <c r="F128" s="487"/>
      <c r="G128" s="145"/>
      <c r="H128" s="145"/>
      <c r="I128" s="145"/>
      <c r="J128" s="145"/>
      <c r="K128" s="145"/>
      <c r="L128" s="145"/>
      <c r="M128" s="145"/>
      <c r="N128" s="145"/>
      <c r="O128" s="144"/>
      <c r="P128" s="145"/>
      <c r="Q128" s="196">
        <f t="shared" si="59"/>
        <v>0</v>
      </c>
      <c r="R128" s="412"/>
      <c r="S128" s="413"/>
      <c r="T128" s="204"/>
      <c r="U128" s="200"/>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201"/>
      <c r="AQ128" s="201"/>
      <c r="AR128" s="201"/>
      <c r="AS128" s="201"/>
      <c r="AT128" s="201"/>
      <c r="AU128" s="201"/>
      <c r="AV128" s="201"/>
      <c r="AW128" s="201"/>
      <c r="AX128" s="201"/>
      <c r="AY128" s="201"/>
    </row>
    <row r="129" spans="1:51" s="3" customFormat="1" hidden="1" x14ac:dyDescent="0.2">
      <c r="A129" s="90"/>
      <c r="B129" s="487"/>
      <c r="C129" s="487"/>
      <c r="D129" s="487"/>
      <c r="E129" s="487"/>
      <c r="F129" s="487"/>
      <c r="G129" s="145"/>
      <c r="H129" s="145"/>
      <c r="I129" s="145"/>
      <c r="J129" s="145"/>
      <c r="K129" s="145"/>
      <c r="L129" s="145"/>
      <c r="M129" s="145"/>
      <c r="N129" s="145"/>
      <c r="O129" s="144"/>
      <c r="P129" s="145"/>
      <c r="Q129" s="197">
        <f t="shared" si="59"/>
        <v>0</v>
      </c>
      <c r="R129" s="412"/>
      <c r="S129" s="413"/>
      <c r="T129" s="204"/>
      <c r="U129" s="200"/>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1"/>
      <c r="AY129" s="201"/>
    </row>
    <row r="130" spans="1:51" s="3" customFormat="1" hidden="1" x14ac:dyDescent="0.2">
      <c r="A130" s="90"/>
      <c r="B130" s="487"/>
      <c r="C130" s="487"/>
      <c r="D130" s="487"/>
      <c r="E130" s="487"/>
      <c r="F130" s="487"/>
      <c r="G130" s="145"/>
      <c r="H130" s="145"/>
      <c r="I130" s="145"/>
      <c r="J130" s="145"/>
      <c r="K130" s="145"/>
      <c r="L130" s="145"/>
      <c r="M130" s="145"/>
      <c r="N130" s="145"/>
      <c r="O130" s="144"/>
      <c r="P130" s="145"/>
      <c r="Q130" s="196">
        <f t="shared" si="59"/>
        <v>0</v>
      </c>
      <c r="R130" s="412"/>
      <c r="S130" s="413"/>
      <c r="T130" s="204"/>
      <c r="U130" s="200"/>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1"/>
      <c r="AY130" s="201"/>
    </row>
    <row r="131" spans="1:51" s="3" customFormat="1" hidden="1" x14ac:dyDescent="0.2">
      <c r="A131" s="90"/>
      <c r="B131" s="487"/>
      <c r="C131" s="487"/>
      <c r="D131" s="487"/>
      <c r="E131" s="487"/>
      <c r="F131" s="487"/>
      <c r="G131" s="145"/>
      <c r="H131" s="145"/>
      <c r="I131" s="145"/>
      <c r="J131" s="145"/>
      <c r="K131" s="145"/>
      <c r="L131" s="145"/>
      <c r="M131" s="145"/>
      <c r="N131" s="145"/>
      <c r="O131" s="144"/>
      <c r="P131" s="145"/>
      <c r="Q131" s="197">
        <f t="shared" si="59"/>
        <v>0</v>
      </c>
      <c r="R131" s="412"/>
      <c r="S131" s="413"/>
      <c r="T131" s="204"/>
      <c r="U131" s="200"/>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1"/>
      <c r="AY131" s="201"/>
    </row>
    <row r="132" spans="1:51" s="3" customFormat="1" hidden="1" x14ac:dyDescent="0.2">
      <c r="A132" s="90"/>
      <c r="B132" s="487"/>
      <c r="C132" s="487"/>
      <c r="D132" s="487"/>
      <c r="E132" s="487"/>
      <c r="F132" s="487"/>
      <c r="G132" s="145"/>
      <c r="H132" s="145"/>
      <c r="I132" s="145"/>
      <c r="J132" s="145"/>
      <c r="K132" s="145"/>
      <c r="L132" s="145"/>
      <c r="M132" s="145"/>
      <c r="N132" s="145"/>
      <c r="O132" s="144"/>
      <c r="P132" s="145"/>
      <c r="Q132" s="196">
        <f t="shared" si="59"/>
        <v>0</v>
      </c>
      <c r="R132" s="412"/>
      <c r="S132" s="413"/>
      <c r="T132" s="204"/>
      <c r="U132" s="200"/>
      <c r="V132" s="201"/>
      <c r="W132" s="201"/>
      <c r="X132" s="207"/>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1"/>
      <c r="AY132" s="201"/>
    </row>
    <row r="133" spans="1:51" s="3" customFormat="1" hidden="1" x14ac:dyDescent="0.2">
      <c r="A133" s="90"/>
      <c r="B133" s="487"/>
      <c r="C133" s="487"/>
      <c r="D133" s="487"/>
      <c r="E133" s="487"/>
      <c r="F133" s="487"/>
      <c r="G133" s="145"/>
      <c r="H133" s="145"/>
      <c r="I133" s="145"/>
      <c r="J133" s="145"/>
      <c r="K133" s="145"/>
      <c r="L133" s="145"/>
      <c r="M133" s="145"/>
      <c r="N133" s="145"/>
      <c r="O133" s="144"/>
      <c r="P133" s="145"/>
      <c r="Q133" s="197">
        <f t="shared" si="59"/>
        <v>0</v>
      </c>
      <c r="R133" s="412"/>
      <c r="S133" s="413"/>
      <c r="T133" s="204"/>
      <c r="U133" s="200"/>
      <c r="V133" s="201"/>
      <c r="W133" s="201"/>
      <c r="X133" s="201"/>
      <c r="Y133" s="201"/>
      <c r="Z133" s="201"/>
      <c r="AA133" s="201"/>
      <c r="AB133" s="201"/>
      <c r="AC133" s="201"/>
      <c r="AD133" s="201"/>
      <c r="AE133" s="201"/>
      <c r="AF133" s="201"/>
      <c r="AG133" s="201"/>
      <c r="AH133" s="201"/>
      <c r="AI133" s="201"/>
      <c r="AJ133" s="201"/>
      <c r="AK133" s="201"/>
      <c r="AL133" s="201"/>
      <c r="AM133" s="201"/>
      <c r="AN133" s="201"/>
      <c r="AO133" s="201"/>
      <c r="AP133" s="201"/>
      <c r="AQ133" s="201"/>
      <c r="AR133" s="201"/>
      <c r="AS133" s="201"/>
      <c r="AT133" s="201"/>
      <c r="AU133" s="201"/>
      <c r="AV133" s="201"/>
      <c r="AW133" s="201"/>
      <c r="AX133" s="201"/>
      <c r="AY133" s="201"/>
    </row>
    <row r="134" spans="1:51" s="3" customFormat="1" hidden="1" x14ac:dyDescent="0.2">
      <c r="A134" s="90"/>
      <c r="B134" s="487"/>
      <c r="C134" s="487"/>
      <c r="D134" s="487"/>
      <c r="E134" s="487"/>
      <c r="F134" s="487"/>
      <c r="G134" s="145"/>
      <c r="H134" s="145"/>
      <c r="I134" s="145"/>
      <c r="J134" s="145"/>
      <c r="K134" s="145"/>
      <c r="L134" s="145"/>
      <c r="M134" s="145"/>
      <c r="N134" s="145"/>
      <c r="O134" s="144"/>
      <c r="P134" s="145"/>
      <c r="Q134" s="196">
        <f t="shared" si="59"/>
        <v>0</v>
      </c>
      <c r="R134" s="412"/>
      <c r="S134" s="413"/>
      <c r="T134" s="204"/>
      <c r="U134" s="200"/>
      <c r="V134" s="201"/>
      <c r="W134" s="201"/>
      <c r="X134" s="201"/>
      <c r="Y134" s="201"/>
      <c r="Z134" s="201"/>
      <c r="AA134" s="201"/>
      <c r="AB134" s="201"/>
      <c r="AC134" s="201"/>
      <c r="AD134" s="201"/>
      <c r="AE134" s="201"/>
      <c r="AF134" s="201"/>
      <c r="AG134" s="201"/>
      <c r="AH134" s="201"/>
      <c r="AI134" s="201"/>
      <c r="AJ134" s="201"/>
      <c r="AK134" s="201"/>
      <c r="AL134" s="201"/>
      <c r="AM134" s="201"/>
      <c r="AN134" s="201"/>
      <c r="AO134" s="201"/>
      <c r="AP134" s="201"/>
      <c r="AQ134" s="201"/>
      <c r="AR134" s="201"/>
      <c r="AS134" s="201"/>
      <c r="AT134" s="201"/>
      <c r="AU134" s="201"/>
      <c r="AV134" s="201"/>
      <c r="AW134" s="201"/>
      <c r="AX134" s="201"/>
      <c r="AY134" s="201"/>
    </row>
    <row r="135" spans="1:51" s="3" customFormat="1" hidden="1" x14ac:dyDescent="0.2">
      <c r="A135" s="90"/>
      <c r="B135" s="487"/>
      <c r="C135" s="487"/>
      <c r="D135" s="487"/>
      <c r="E135" s="487"/>
      <c r="F135" s="487"/>
      <c r="G135" s="145"/>
      <c r="H135" s="145"/>
      <c r="I135" s="145"/>
      <c r="J135" s="145"/>
      <c r="K135" s="145"/>
      <c r="L135" s="145"/>
      <c r="M135" s="145"/>
      <c r="N135" s="145"/>
      <c r="O135" s="144"/>
      <c r="P135" s="145"/>
      <c r="Q135" s="197">
        <f t="shared" si="59"/>
        <v>0</v>
      </c>
      <c r="R135" s="412"/>
      <c r="S135" s="413"/>
      <c r="T135" s="204"/>
      <c r="U135" s="200"/>
      <c r="V135" s="201"/>
      <c r="W135" s="201"/>
      <c r="X135" s="201"/>
      <c r="Y135" s="201"/>
      <c r="Z135" s="201"/>
      <c r="AA135" s="201"/>
      <c r="AB135" s="201"/>
      <c r="AC135" s="201"/>
      <c r="AD135" s="201"/>
      <c r="AE135" s="201"/>
      <c r="AF135" s="201"/>
      <c r="AG135" s="201"/>
      <c r="AH135" s="201"/>
      <c r="AI135" s="201"/>
      <c r="AJ135" s="201"/>
      <c r="AK135" s="201"/>
      <c r="AL135" s="201"/>
      <c r="AM135" s="201"/>
      <c r="AN135" s="201"/>
      <c r="AO135" s="201"/>
      <c r="AP135" s="201"/>
      <c r="AQ135" s="201"/>
      <c r="AR135" s="201"/>
      <c r="AS135" s="201"/>
      <c r="AT135" s="201"/>
      <c r="AU135" s="201"/>
      <c r="AV135" s="201"/>
      <c r="AW135" s="201"/>
      <c r="AX135" s="201"/>
      <c r="AY135" s="201"/>
    </row>
    <row r="136" spans="1:51" s="3" customFormat="1" hidden="1" x14ac:dyDescent="0.2">
      <c r="A136" s="90"/>
      <c r="B136" s="487"/>
      <c r="C136" s="487"/>
      <c r="D136" s="487"/>
      <c r="E136" s="487"/>
      <c r="F136" s="487"/>
      <c r="G136" s="145"/>
      <c r="H136" s="145"/>
      <c r="I136" s="145"/>
      <c r="J136" s="145"/>
      <c r="K136" s="145"/>
      <c r="L136" s="145"/>
      <c r="M136" s="145"/>
      <c r="N136" s="145"/>
      <c r="O136" s="144"/>
      <c r="P136" s="145"/>
      <c r="Q136" s="196">
        <f t="shared" si="59"/>
        <v>0</v>
      </c>
      <c r="R136" s="412"/>
      <c r="S136" s="413"/>
      <c r="T136" s="204"/>
      <c r="U136" s="200"/>
      <c r="V136" s="201"/>
      <c r="W136" s="201"/>
      <c r="X136" s="201"/>
      <c r="Y136" s="201"/>
      <c r="Z136" s="201"/>
      <c r="AA136" s="201"/>
      <c r="AB136" s="201"/>
      <c r="AC136" s="201"/>
      <c r="AD136" s="201"/>
      <c r="AE136" s="201"/>
      <c r="AF136" s="201"/>
      <c r="AG136" s="201"/>
      <c r="AH136" s="201"/>
      <c r="AI136" s="201"/>
      <c r="AJ136" s="201"/>
      <c r="AK136" s="201"/>
      <c r="AL136" s="201"/>
      <c r="AM136" s="201"/>
      <c r="AN136" s="201"/>
      <c r="AO136" s="201"/>
      <c r="AP136" s="201"/>
      <c r="AQ136" s="201"/>
      <c r="AR136" s="201"/>
      <c r="AS136" s="201"/>
      <c r="AT136" s="201"/>
      <c r="AU136" s="201"/>
      <c r="AV136" s="201"/>
      <c r="AW136" s="201"/>
      <c r="AX136" s="201"/>
      <c r="AY136" s="201"/>
    </row>
    <row r="137" spans="1:51" s="3" customFormat="1" hidden="1" x14ac:dyDescent="0.2">
      <c r="A137" s="90"/>
      <c r="B137" s="487"/>
      <c r="C137" s="487"/>
      <c r="D137" s="487"/>
      <c r="E137" s="487"/>
      <c r="F137" s="487"/>
      <c r="G137" s="145"/>
      <c r="H137" s="145"/>
      <c r="I137" s="145"/>
      <c r="J137" s="145"/>
      <c r="K137" s="145"/>
      <c r="L137" s="145"/>
      <c r="M137" s="145"/>
      <c r="N137" s="145"/>
      <c r="O137" s="144"/>
      <c r="P137" s="145"/>
      <c r="Q137" s="197">
        <f t="shared" si="59"/>
        <v>0</v>
      </c>
      <c r="R137" s="412"/>
      <c r="S137" s="413"/>
      <c r="T137" s="204"/>
      <c r="U137" s="200"/>
      <c r="V137" s="201"/>
      <c r="W137" s="201"/>
      <c r="X137" s="201"/>
      <c r="Y137" s="201"/>
      <c r="Z137" s="201"/>
      <c r="AA137" s="201"/>
      <c r="AB137" s="201"/>
      <c r="AC137" s="201"/>
      <c r="AD137" s="201"/>
      <c r="AE137" s="201"/>
      <c r="AF137" s="201"/>
      <c r="AG137" s="201"/>
      <c r="AH137" s="201"/>
      <c r="AI137" s="201"/>
      <c r="AJ137" s="201"/>
      <c r="AK137" s="201"/>
      <c r="AL137" s="201"/>
      <c r="AM137" s="201"/>
      <c r="AN137" s="201"/>
      <c r="AO137" s="201"/>
      <c r="AP137" s="201"/>
      <c r="AQ137" s="201"/>
      <c r="AR137" s="201"/>
      <c r="AS137" s="201"/>
      <c r="AT137" s="201"/>
      <c r="AU137" s="201"/>
      <c r="AV137" s="201"/>
      <c r="AW137" s="201"/>
      <c r="AX137" s="201"/>
      <c r="AY137" s="201"/>
    </row>
    <row r="138" spans="1:51" s="3" customFormat="1" hidden="1" x14ac:dyDescent="0.2">
      <c r="A138" s="90"/>
      <c r="B138" s="487"/>
      <c r="C138" s="487"/>
      <c r="D138" s="487"/>
      <c r="E138" s="487"/>
      <c r="F138" s="487"/>
      <c r="G138" s="145"/>
      <c r="H138" s="145"/>
      <c r="I138" s="145"/>
      <c r="J138" s="145"/>
      <c r="K138" s="145"/>
      <c r="L138" s="145"/>
      <c r="M138" s="145"/>
      <c r="N138" s="145"/>
      <c r="O138" s="144"/>
      <c r="P138" s="145"/>
      <c r="Q138" s="196">
        <f t="shared" si="59"/>
        <v>0</v>
      </c>
      <c r="R138" s="412"/>
      <c r="S138" s="413"/>
      <c r="T138" s="204"/>
      <c r="U138" s="200"/>
      <c r="V138" s="201"/>
      <c r="W138" s="201"/>
      <c r="X138" s="201"/>
      <c r="Y138" s="201"/>
      <c r="Z138" s="201"/>
      <c r="AA138" s="201"/>
      <c r="AB138" s="201"/>
      <c r="AC138" s="201"/>
      <c r="AD138" s="201"/>
      <c r="AE138" s="201"/>
      <c r="AF138" s="201"/>
      <c r="AG138" s="201"/>
      <c r="AH138" s="201"/>
      <c r="AI138" s="201"/>
      <c r="AJ138" s="201"/>
      <c r="AK138" s="201"/>
      <c r="AL138" s="201"/>
      <c r="AM138" s="201"/>
      <c r="AN138" s="201"/>
      <c r="AO138" s="201"/>
      <c r="AP138" s="201"/>
      <c r="AQ138" s="201"/>
      <c r="AR138" s="201"/>
      <c r="AS138" s="201"/>
      <c r="AT138" s="201"/>
      <c r="AU138" s="201"/>
      <c r="AV138" s="201"/>
      <c r="AW138" s="201"/>
      <c r="AX138" s="201"/>
      <c r="AY138" s="201"/>
    </row>
    <row r="139" spans="1:51" s="3" customFormat="1" hidden="1" x14ac:dyDescent="0.2">
      <c r="A139" s="90"/>
      <c r="B139" s="487"/>
      <c r="C139" s="487"/>
      <c r="D139" s="487"/>
      <c r="E139" s="487"/>
      <c r="F139" s="487"/>
      <c r="G139" s="145"/>
      <c r="H139" s="145"/>
      <c r="I139" s="145"/>
      <c r="J139" s="145"/>
      <c r="K139" s="145"/>
      <c r="L139" s="145"/>
      <c r="M139" s="145"/>
      <c r="N139" s="145"/>
      <c r="O139" s="144"/>
      <c r="P139" s="145"/>
      <c r="Q139" s="197">
        <f t="shared" si="59"/>
        <v>0</v>
      </c>
      <c r="R139" s="412"/>
      <c r="S139" s="413"/>
      <c r="T139" s="204"/>
      <c r="U139" s="200"/>
      <c r="V139" s="201"/>
      <c r="W139" s="201"/>
      <c r="X139" s="201"/>
      <c r="Y139" s="201"/>
      <c r="Z139" s="201"/>
      <c r="AA139" s="201"/>
      <c r="AB139" s="201"/>
      <c r="AC139" s="201"/>
      <c r="AD139" s="201"/>
      <c r="AE139" s="201"/>
      <c r="AF139" s="201"/>
      <c r="AG139" s="201"/>
      <c r="AH139" s="201"/>
      <c r="AI139" s="201"/>
      <c r="AJ139" s="201"/>
      <c r="AK139" s="201"/>
      <c r="AL139" s="201"/>
      <c r="AM139" s="201"/>
      <c r="AN139" s="201"/>
      <c r="AO139" s="201"/>
      <c r="AP139" s="201"/>
      <c r="AQ139" s="201"/>
      <c r="AR139" s="201"/>
      <c r="AS139" s="201"/>
      <c r="AT139" s="201"/>
      <c r="AU139" s="201"/>
      <c r="AV139" s="201"/>
      <c r="AW139" s="201"/>
      <c r="AX139" s="201"/>
      <c r="AY139" s="201"/>
    </row>
    <row r="140" spans="1:51" s="3" customFormat="1" hidden="1" x14ac:dyDescent="0.2">
      <c r="A140" s="90"/>
      <c r="B140" s="487"/>
      <c r="C140" s="487"/>
      <c r="D140" s="487"/>
      <c r="E140" s="487"/>
      <c r="F140" s="487"/>
      <c r="G140" s="145"/>
      <c r="H140" s="145"/>
      <c r="I140" s="145"/>
      <c r="J140" s="145"/>
      <c r="K140" s="145"/>
      <c r="L140" s="145"/>
      <c r="M140" s="145"/>
      <c r="N140" s="145"/>
      <c r="O140" s="144"/>
      <c r="P140" s="145"/>
      <c r="Q140" s="196">
        <f t="shared" si="59"/>
        <v>0</v>
      </c>
      <c r="R140" s="412"/>
      <c r="S140" s="413"/>
      <c r="T140" s="204"/>
      <c r="U140" s="200"/>
      <c r="V140" s="201"/>
      <c r="W140" s="201"/>
      <c r="X140" s="201"/>
      <c r="Y140" s="201"/>
      <c r="Z140" s="201"/>
      <c r="AA140" s="201"/>
      <c r="AB140" s="201"/>
      <c r="AC140" s="201"/>
      <c r="AD140" s="201"/>
      <c r="AE140" s="201"/>
      <c r="AF140" s="201"/>
      <c r="AG140" s="201"/>
      <c r="AH140" s="201"/>
      <c r="AI140" s="201"/>
      <c r="AJ140" s="201"/>
      <c r="AK140" s="201"/>
      <c r="AL140" s="201"/>
      <c r="AM140" s="201"/>
      <c r="AN140" s="201"/>
      <c r="AO140" s="201"/>
      <c r="AP140" s="201"/>
      <c r="AQ140" s="201"/>
      <c r="AR140" s="201"/>
      <c r="AS140" s="201"/>
      <c r="AT140" s="201"/>
      <c r="AU140" s="201"/>
      <c r="AV140" s="201"/>
      <c r="AW140" s="201"/>
      <c r="AX140" s="201"/>
      <c r="AY140" s="201"/>
    </row>
    <row r="141" spans="1:51" s="3" customFormat="1" hidden="1" x14ac:dyDescent="0.2">
      <c r="A141" s="90"/>
      <c r="B141" s="487"/>
      <c r="C141" s="487"/>
      <c r="D141" s="487"/>
      <c r="E141" s="487"/>
      <c r="F141" s="487"/>
      <c r="G141" s="145"/>
      <c r="H141" s="145"/>
      <c r="I141" s="145"/>
      <c r="J141" s="145"/>
      <c r="K141" s="145"/>
      <c r="L141" s="145"/>
      <c r="M141" s="145"/>
      <c r="N141" s="145"/>
      <c r="O141" s="144"/>
      <c r="P141" s="145"/>
      <c r="Q141" s="197">
        <f t="shared" si="59"/>
        <v>0</v>
      </c>
      <c r="R141" s="412"/>
      <c r="S141" s="413"/>
      <c r="T141" s="204"/>
      <c r="U141" s="200"/>
      <c r="V141" s="201"/>
      <c r="W141" s="201"/>
      <c r="X141" s="201"/>
      <c r="Y141" s="201"/>
      <c r="Z141" s="201"/>
      <c r="AA141" s="201"/>
      <c r="AB141" s="201"/>
      <c r="AC141" s="201"/>
      <c r="AD141" s="201"/>
      <c r="AE141" s="201"/>
      <c r="AF141" s="201"/>
      <c r="AG141" s="201"/>
      <c r="AH141" s="201"/>
      <c r="AI141" s="201"/>
      <c r="AJ141" s="201"/>
      <c r="AK141" s="201"/>
      <c r="AL141" s="201"/>
      <c r="AM141" s="201"/>
      <c r="AN141" s="201"/>
      <c r="AO141" s="201"/>
      <c r="AP141" s="201"/>
      <c r="AQ141" s="201"/>
      <c r="AR141" s="201"/>
      <c r="AS141" s="201"/>
      <c r="AT141" s="201"/>
      <c r="AU141" s="201"/>
      <c r="AV141" s="201"/>
      <c r="AW141" s="201"/>
      <c r="AX141" s="201"/>
      <c r="AY141" s="201"/>
    </row>
    <row r="142" spans="1:51" s="3" customFormat="1" hidden="1" x14ac:dyDescent="0.2">
      <c r="A142" s="90"/>
      <c r="B142" s="487"/>
      <c r="C142" s="487"/>
      <c r="D142" s="487"/>
      <c r="E142" s="487"/>
      <c r="F142" s="487"/>
      <c r="G142" s="145"/>
      <c r="H142" s="145"/>
      <c r="I142" s="145"/>
      <c r="J142" s="145"/>
      <c r="K142" s="145"/>
      <c r="L142" s="145"/>
      <c r="M142" s="145"/>
      <c r="N142" s="145"/>
      <c r="O142" s="144"/>
      <c r="P142" s="145"/>
      <c r="Q142" s="196">
        <f t="shared" si="59"/>
        <v>0</v>
      </c>
      <c r="R142" s="412"/>
      <c r="S142" s="413"/>
      <c r="T142" s="204"/>
      <c r="U142" s="200"/>
      <c r="V142" s="201"/>
      <c r="W142" s="201"/>
      <c r="X142" s="207"/>
      <c r="Y142" s="201"/>
      <c r="Z142" s="201"/>
      <c r="AA142" s="201"/>
      <c r="AB142" s="201"/>
      <c r="AC142" s="201"/>
      <c r="AD142" s="201"/>
      <c r="AE142" s="201"/>
      <c r="AF142" s="201"/>
      <c r="AG142" s="201"/>
      <c r="AH142" s="201"/>
      <c r="AI142" s="201"/>
      <c r="AJ142" s="201"/>
      <c r="AK142" s="201"/>
      <c r="AL142" s="201"/>
      <c r="AM142" s="201"/>
      <c r="AN142" s="201"/>
      <c r="AO142" s="201"/>
      <c r="AP142" s="201"/>
      <c r="AQ142" s="201"/>
      <c r="AR142" s="201"/>
      <c r="AS142" s="201"/>
      <c r="AT142" s="201"/>
      <c r="AU142" s="201"/>
      <c r="AV142" s="201"/>
      <c r="AW142" s="201"/>
      <c r="AX142" s="201"/>
      <c r="AY142" s="201"/>
    </row>
    <row r="143" spans="1:51" s="3" customFormat="1" hidden="1" x14ac:dyDescent="0.2">
      <c r="A143" s="90"/>
      <c r="B143" s="487"/>
      <c r="C143" s="487"/>
      <c r="D143" s="487"/>
      <c r="E143" s="487"/>
      <c r="F143" s="487"/>
      <c r="G143" s="145"/>
      <c r="H143" s="145"/>
      <c r="I143" s="145"/>
      <c r="J143" s="145"/>
      <c r="K143" s="145"/>
      <c r="L143" s="145"/>
      <c r="M143" s="145"/>
      <c r="N143" s="145"/>
      <c r="O143" s="144"/>
      <c r="P143" s="145"/>
      <c r="Q143" s="197">
        <f t="shared" si="59"/>
        <v>0</v>
      </c>
      <c r="R143" s="412"/>
      <c r="S143" s="413"/>
      <c r="T143" s="204"/>
      <c r="U143" s="200"/>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c r="AQ143" s="201"/>
      <c r="AR143" s="201"/>
      <c r="AS143" s="201"/>
      <c r="AT143" s="201"/>
      <c r="AU143" s="201"/>
      <c r="AV143" s="201"/>
      <c r="AW143" s="201"/>
      <c r="AX143" s="201"/>
      <c r="AY143" s="201"/>
    </row>
    <row r="144" spans="1:51" s="3" customFormat="1" hidden="1" x14ac:dyDescent="0.2">
      <c r="A144" s="90"/>
      <c r="B144" s="487"/>
      <c r="C144" s="487"/>
      <c r="D144" s="487"/>
      <c r="E144" s="487"/>
      <c r="F144" s="487"/>
      <c r="G144" s="145"/>
      <c r="H144" s="145"/>
      <c r="I144" s="145"/>
      <c r="J144" s="145"/>
      <c r="K144" s="145"/>
      <c r="L144" s="145"/>
      <c r="M144" s="145"/>
      <c r="N144" s="145"/>
      <c r="O144" s="144"/>
      <c r="P144" s="145"/>
      <c r="Q144" s="196">
        <f t="shared" si="59"/>
        <v>0</v>
      </c>
      <c r="R144" s="412"/>
      <c r="S144" s="413"/>
      <c r="T144" s="204"/>
      <c r="U144" s="200"/>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01"/>
      <c r="AY144" s="201"/>
    </row>
    <row r="145" spans="1:51" s="3" customFormat="1" hidden="1" x14ac:dyDescent="0.2">
      <c r="A145" s="90"/>
      <c r="B145" s="487"/>
      <c r="C145" s="487"/>
      <c r="D145" s="487"/>
      <c r="E145" s="487"/>
      <c r="F145" s="487"/>
      <c r="G145" s="145"/>
      <c r="H145" s="145"/>
      <c r="I145" s="145"/>
      <c r="J145" s="145"/>
      <c r="K145" s="145"/>
      <c r="L145" s="145"/>
      <c r="M145" s="145"/>
      <c r="N145" s="145"/>
      <c r="O145" s="144"/>
      <c r="P145" s="145"/>
      <c r="Q145" s="197">
        <f t="shared" si="59"/>
        <v>0</v>
      </c>
      <c r="R145" s="412"/>
      <c r="S145" s="413"/>
      <c r="T145" s="204"/>
      <c r="U145" s="200"/>
      <c r="V145" s="201"/>
      <c r="W145" s="201"/>
      <c r="X145" s="201"/>
      <c r="Y145" s="201"/>
      <c r="Z145" s="201"/>
      <c r="AA145" s="201"/>
      <c r="AB145" s="201"/>
      <c r="AC145" s="201"/>
      <c r="AD145" s="201"/>
      <c r="AE145" s="201"/>
      <c r="AF145" s="201"/>
      <c r="AG145" s="201"/>
      <c r="AH145" s="201"/>
      <c r="AI145" s="201"/>
      <c r="AJ145" s="201"/>
      <c r="AK145" s="201"/>
      <c r="AL145" s="201"/>
      <c r="AM145" s="201"/>
      <c r="AN145" s="201"/>
      <c r="AO145" s="201"/>
      <c r="AP145" s="201"/>
      <c r="AQ145" s="201"/>
      <c r="AR145" s="201"/>
      <c r="AS145" s="201"/>
      <c r="AT145" s="201"/>
      <c r="AU145" s="201"/>
      <c r="AV145" s="201"/>
      <c r="AW145" s="201"/>
      <c r="AX145" s="201"/>
      <c r="AY145" s="201"/>
    </row>
    <row r="146" spans="1:51" s="3" customFormat="1" hidden="1" x14ac:dyDescent="0.2">
      <c r="A146" s="90"/>
      <c r="B146" s="487"/>
      <c r="C146" s="487"/>
      <c r="D146" s="487"/>
      <c r="E146" s="487"/>
      <c r="F146" s="487"/>
      <c r="G146" s="145"/>
      <c r="H146" s="145"/>
      <c r="I146" s="145"/>
      <c r="J146" s="145"/>
      <c r="K146" s="145"/>
      <c r="L146" s="145"/>
      <c r="M146" s="145"/>
      <c r="N146" s="145"/>
      <c r="O146" s="144"/>
      <c r="P146" s="145"/>
      <c r="Q146" s="196">
        <f t="shared" si="59"/>
        <v>0</v>
      </c>
      <c r="R146" s="412"/>
      <c r="S146" s="413"/>
      <c r="T146" s="204"/>
      <c r="U146" s="200"/>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1"/>
      <c r="AY146" s="201"/>
    </row>
    <row r="147" spans="1:51" s="3" customFormat="1" hidden="1" x14ac:dyDescent="0.2">
      <c r="A147" s="90"/>
      <c r="B147" s="487"/>
      <c r="C147" s="487"/>
      <c r="D147" s="487"/>
      <c r="E147" s="487"/>
      <c r="F147" s="487"/>
      <c r="G147" s="145"/>
      <c r="H147" s="145"/>
      <c r="I147" s="145"/>
      <c r="J147" s="145"/>
      <c r="K147" s="145"/>
      <c r="L147" s="145"/>
      <c r="M147" s="145"/>
      <c r="N147" s="145"/>
      <c r="O147" s="144"/>
      <c r="P147" s="145"/>
      <c r="Q147" s="197">
        <f t="shared" si="59"/>
        <v>0</v>
      </c>
      <c r="R147" s="412"/>
      <c r="S147" s="413"/>
      <c r="T147" s="204"/>
      <c r="U147" s="200"/>
      <c r="V147" s="201"/>
      <c r="W147" s="201"/>
      <c r="X147" s="201"/>
      <c r="Y147" s="201"/>
      <c r="Z147" s="201"/>
      <c r="AA147" s="201"/>
      <c r="AB147" s="201"/>
      <c r="AC147" s="201"/>
      <c r="AD147" s="201"/>
      <c r="AE147" s="201"/>
      <c r="AF147" s="201"/>
      <c r="AG147" s="201"/>
      <c r="AH147" s="201"/>
      <c r="AI147" s="201"/>
      <c r="AJ147" s="201"/>
      <c r="AK147" s="201"/>
      <c r="AL147" s="201"/>
      <c r="AM147" s="201"/>
      <c r="AN147" s="201"/>
      <c r="AO147" s="201"/>
      <c r="AP147" s="201"/>
      <c r="AQ147" s="201"/>
      <c r="AR147" s="201"/>
      <c r="AS147" s="201"/>
      <c r="AT147" s="201"/>
      <c r="AU147" s="201"/>
      <c r="AV147" s="201"/>
      <c r="AW147" s="201"/>
      <c r="AX147" s="201"/>
      <c r="AY147" s="201"/>
    </row>
    <row r="148" spans="1:51" s="3" customFormat="1" hidden="1" x14ac:dyDescent="0.2">
      <c r="A148" s="90"/>
      <c r="B148" s="487"/>
      <c r="C148" s="487"/>
      <c r="D148" s="487"/>
      <c r="E148" s="487"/>
      <c r="F148" s="487"/>
      <c r="G148" s="145"/>
      <c r="H148" s="145"/>
      <c r="I148" s="145"/>
      <c r="J148" s="145"/>
      <c r="K148" s="145"/>
      <c r="L148" s="145"/>
      <c r="M148" s="145"/>
      <c r="N148" s="145"/>
      <c r="O148" s="144"/>
      <c r="P148" s="145"/>
      <c r="Q148" s="196">
        <f t="shared" si="59"/>
        <v>0</v>
      </c>
      <c r="R148" s="412"/>
      <c r="S148" s="413"/>
      <c r="T148" s="204"/>
      <c r="U148" s="200"/>
      <c r="V148" s="201"/>
      <c r="W148" s="201"/>
      <c r="X148" s="201"/>
      <c r="Y148" s="201"/>
      <c r="Z148" s="201"/>
      <c r="AA148" s="201"/>
      <c r="AB148" s="201"/>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1"/>
      <c r="AY148" s="201"/>
    </row>
    <row r="149" spans="1:51" s="3" customFormat="1" hidden="1" x14ac:dyDescent="0.2">
      <c r="A149" s="90"/>
      <c r="B149" s="487"/>
      <c r="C149" s="487"/>
      <c r="D149" s="487"/>
      <c r="E149" s="487"/>
      <c r="F149" s="487"/>
      <c r="G149" s="145"/>
      <c r="H149" s="145"/>
      <c r="I149" s="145"/>
      <c r="J149" s="145"/>
      <c r="K149" s="145"/>
      <c r="L149" s="145"/>
      <c r="M149" s="145"/>
      <c r="N149" s="145"/>
      <c r="O149" s="144"/>
      <c r="P149" s="145"/>
      <c r="Q149" s="197">
        <f t="shared" si="59"/>
        <v>0</v>
      </c>
      <c r="R149" s="412"/>
      <c r="S149" s="413"/>
      <c r="T149" s="204"/>
      <c r="U149" s="200"/>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1"/>
      <c r="AY149" s="201"/>
    </row>
    <row r="150" spans="1:51" s="3" customFormat="1" hidden="1" x14ac:dyDescent="0.2">
      <c r="A150" s="90"/>
      <c r="B150" s="487"/>
      <c r="C150" s="487"/>
      <c r="D150" s="487"/>
      <c r="E150" s="487"/>
      <c r="F150" s="487"/>
      <c r="G150" s="145"/>
      <c r="H150" s="145"/>
      <c r="I150" s="145"/>
      <c r="J150" s="145"/>
      <c r="K150" s="145"/>
      <c r="L150" s="145"/>
      <c r="M150" s="145"/>
      <c r="N150" s="145"/>
      <c r="O150" s="144"/>
      <c r="P150" s="145"/>
      <c r="Q150" s="196">
        <f t="shared" si="59"/>
        <v>0</v>
      </c>
      <c r="R150" s="412"/>
      <c r="S150" s="413"/>
      <c r="T150" s="204"/>
      <c r="U150" s="200"/>
      <c r="V150" s="201"/>
      <c r="W150" s="201"/>
      <c r="X150" s="201"/>
      <c r="Y150" s="201"/>
      <c r="Z150" s="201"/>
      <c r="AA150" s="201"/>
      <c r="AB150" s="201"/>
      <c r="AC150" s="201"/>
      <c r="AD150" s="201"/>
      <c r="AE150" s="201"/>
      <c r="AF150" s="201"/>
      <c r="AG150" s="201"/>
      <c r="AH150" s="201"/>
      <c r="AI150" s="201"/>
      <c r="AJ150" s="201"/>
      <c r="AK150" s="201"/>
      <c r="AL150" s="201"/>
      <c r="AM150" s="201"/>
      <c r="AN150" s="201"/>
      <c r="AO150" s="201"/>
      <c r="AP150" s="201"/>
      <c r="AQ150" s="201"/>
      <c r="AR150" s="201"/>
      <c r="AS150" s="201"/>
      <c r="AT150" s="201"/>
      <c r="AU150" s="201"/>
      <c r="AV150" s="201"/>
      <c r="AW150" s="201"/>
      <c r="AX150" s="201"/>
      <c r="AY150" s="201"/>
    </row>
    <row r="151" spans="1:51" s="3" customFormat="1" hidden="1" x14ac:dyDescent="0.2">
      <c r="A151" s="90"/>
      <c r="B151" s="487"/>
      <c r="C151" s="487"/>
      <c r="D151" s="487"/>
      <c r="E151" s="487"/>
      <c r="F151" s="487"/>
      <c r="G151" s="145"/>
      <c r="H151" s="145"/>
      <c r="I151" s="145"/>
      <c r="J151" s="145"/>
      <c r="K151" s="145"/>
      <c r="L151" s="145"/>
      <c r="M151" s="145"/>
      <c r="N151" s="145"/>
      <c r="O151" s="144"/>
      <c r="P151" s="145"/>
      <c r="Q151" s="197">
        <f t="shared" si="59"/>
        <v>0</v>
      </c>
      <c r="R151" s="412"/>
      <c r="S151" s="413"/>
      <c r="T151" s="204"/>
      <c r="U151" s="200"/>
      <c r="V151" s="201"/>
      <c r="W151" s="201"/>
      <c r="X151" s="201"/>
      <c r="Y151" s="201"/>
      <c r="Z151" s="201"/>
      <c r="AA151" s="201"/>
      <c r="AB151" s="201"/>
      <c r="AC151" s="201"/>
      <c r="AD151" s="201"/>
      <c r="AE151" s="201"/>
      <c r="AF151" s="201"/>
      <c r="AG151" s="201"/>
      <c r="AH151" s="201"/>
      <c r="AI151" s="201"/>
      <c r="AJ151" s="201"/>
      <c r="AK151" s="201"/>
      <c r="AL151" s="201"/>
      <c r="AM151" s="201"/>
      <c r="AN151" s="201"/>
      <c r="AO151" s="201"/>
      <c r="AP151" s="201"/>
      <c r="AQ151" s="201"/>
      <c r="AR151" s="201"/>
      <c r="AS151" s="201"/>
      <c r="AT151" s="201"/>
      <c r="AU151" s="201"/>
      <c r="AV151" s="201"/>
      <c r="AW151" s="201"/>
      <c r="AX151" s="201"/>
      <c r="AY151" s="201"/>
    </row>
    <row r="152" spans="1:51" s="3" customFormat="1" hidden="1" x14ac:dyDescent="0.2">
      <c r="A152" s="90"/>
      <c r="B152" s="487"/>
      <c r="C152" s="487"/>
      <c r="D152" s="487"/>
      <c r="E152" s="487"/>
      <c r="F152" s="487"/>
      <c r="G152" s="145"/>
      <c r="H152" s="145"/>
      <c r="I152" s="145"/>
      <c r="J152" s="145"/>
      <c r="K152" s="145"/>
      <c r="L152" s="145"/>
      <c r="M152" s="145"/>
      <c r="N152" s="145"/>
      <c r="O152" s="144"/>
      <c r="P152" s="145"/>
      <c r="Q152" s="196">
        <f t="shared" si="59"/>
        <v>0</v>
      </c>
      <c r="R152" s="412"/>
      <c r="S152" s="413"/>
      <c r="T152" s="204"/>
      <c r="U152" s="200"/>
      <c r="V152" s="201"/>
      <c r="W152" s="201"/>
      <c r="X152" s="201"/>
      <c r="Y152" s="201"/>
      <c r="Z152" s="201"/>
      <c r="AA152" s="201"/>
      <c r="AB152" s="201"/>
      <c r="AC152" s="201"/>
      <c r="AD152" s="201"/>
      <c r="AE152" s="201"/>
      <c r="AF152" s="201"/>
      <c r="AG152" s="201"/>
      <c r="AH152" s="201"/>
      <c r="AI152" s="201"/>
      <c r="AJ152" s="201"/>
      <c r="AK152" s="201"/>
      <c r="AL152" s="201"/>
      <c r="AM152" s="201"/>
      <c r="AN152" s="201"/>
      <c r="AO152" s="201"/>
      <c r="AP152" s="201"/>
      <c r="AQ152" s="201"/>
      <c r="AR152" s="201"/>
      <c r="AS152" s="201"/>
      <c r="AT152" s="201"/>
      <c r="AU152" s="201"/>
      <c r="AV152" s="201"/>
      <c r="AW152" s="201"/>
      <c r="AX152" s="201"/>
      <c r="AY152" s="201"/>
    </row>
    <row r="153" spans="1:51" s="3" customFormat="1" hidden="1" x14ac:dyDescent="0.2">
      <c r="A153" s="90"/>
      <c r="B153" s="487"/>
      <c r="C153" s="487"/>
      <c r="D153" s="487"/>
      <c r="E153" s="487"/>
      <c r="F153" s="487"/>
      <c r="G153" s="145"/>
      <c r="H153" s="145"/>
      <c r="I153" s="145"/>
      <c r="J153" s="145"/>
      <c r="K153" s="145"/>
      <c r="L153" s="145"/>
      <c r="M153" s="145"/>
      <c r="N153" s="145"/>
      <c r="O153" s="144"/>
      <c r="P153" s="145"/>
      <c r="Q153" s="197">
        <f t="shared" si="59"/>
        <v>0</v>
      </c>
      <c r="R153" s="412"/>
      <c r="S153" s="413"/>
      <c r="T153" s="204"/>
      <c r="U153" s="200"/>
      <c r="V153" s="201"/>
      <c r="W153" s="201"/>
      <c r="X153" s="201"/>
      <c r="Y153" s="201"/>
      <c r="Z153" s="201"/>
      <c r="AA153" s="201"/>
      <c r="AB153" s="201"/>
      <c r="AC153" s="201"/>
      <c r="AD153" s="201"/>
      <c r="AE153" s="201"/>
      <c r="AF153" s="201"/>
      <c r="AG153" s="201"/>
      <c r="AH153" s="201"/>
      <c r="AI153" s="201"/>
      <c r="AJ153" s="201"/>
      <c r="AK153" s="201"/>
      <c r="AL153" s="201"/>
      <c r="AM153" s="201"/>
      <c r="AN153" s="201"/>
      <c r="AO153" s="201"/>
      <c r="AP153" s="201"/>
      <c r="AQ153" s="201"/>
      <c r="AR153" s="201"/>
      <c r="AS153" s="201"/>
      <c r="AT153" s="201"/>
      <c r="AU153" s="201"/>
      <c r="AV153" s="201"/>
      <c r="AW153" s="201"/>
      <c r="AX153" s="201"/>
      <c r="AY153" s="201"/>
    </row>
    <row r="154" spans="1:51" s="3" customFormat="1" hidden="1" x14ac:dyDescent="0.2">
      <c r="A154" s="92"/>
      <c r="B154" s="487"/>
      <c r="C154" s="487"/>
      <c r="D154" s="487"/>
      <c r="E154" s="487"/>
      <c r="F154" s="487"/>
      <c r="G154" s="145"/>
      <c r="H154" s="145"/>
      <c r="I154" s="145"/>
      <c r="J154" s="145"/>
      <c r="K154" s="145"/>
      <c r="L154" s="145"/>
      <c r="M154" s="145"/>
      <c r="N154" s="145"/>
      <c r="O154" s="144"/>
      <c r="P154" s="145"/>
      <c r="Q154" s="196">
        <f t="shared" si="59"/>
        <v>0</v>
      </c>
      <c r="R154" s="412"/>
      <c r="S154" s="413"/>
      <c r="T154" s="204"/>
      <c r="U154" s="200"/>
      <c r="V154" s="201"/>
      <c r="W154" s="201"/>
      <c r="X154" s="201"/>
      <c r="Y154" s="201"/>
      <c r="Z154" s="201"/>
      <c r="AA154" s="201"/>
      <c r="AB154" s="201"/>
      <c r="AC154" s="201"/>
      <c r="AD154" s="201"/>
      <c r="AE154" s="201"/>
      <c r="AF154" s="201"/>
      <c r="AG154" s="201"/>
      <c r="AH154" s="201"/>
      <c r="AI154" s="201"/>
      <c r="AJ154" s="201"/>
      <c r="AK154" s="201"/>
      <c r="AL154" s="201"/>
      <c r="AM154" s="201"/>
      <c r="AN154" s="201"/>
      <c r="AO154" s="201"/>
      <c r="AP154" s="201"/>
      <c r="AQ154" s="201"/>
      <c r="AR154" s="201"/>
      <c r="AS154" s="201"/>
      <c r="AT154" s="201"/>
      <c r="AU154" s="201"/>
      <c r="AV154" s="201"/>
      <c r="AW154" s="201"/>
      <c r="AX154" s="201"/>
      <c r="AY154" s="201"/>
    </row>
    <row r="155" spans="1:51" s="3" customFormat="1" ht="15.75" hidden="1" thickBot="1" x14ac:dyDescent="0.25">
      <c r="A155" s="92"/>
      <c r="B155" s="487"/>
      <c r="C155" s="487"/>
      <c r="D155" s="487"/>
      <c r="E155" s="487"/>
      <c r="F155" s="487"/>
      <c r="G155" s="145"/>
      <c r="H155" s="145"/>
      <c r="I155" s="145"/>
      <c r="J155" s="145"/>
      <c r="K155" s="145"/>
      <c r="L155" s="145"/>
      <c r="M155" s="145"/>
      <c r="N155" s="145"/>
      <c r="O155" s="144"/>
      <c r="P155" s="145"/>
      <c r="Q155" s="198">
        <f t="shared" si="59"/>
        <v>0</v>
      </c>
      <c r="R155" s="414"/>
      <c r="S155" s="415"/>
      <c r="T155" s="204"/>
      <c r="U155" s="200"/>
      <c r="V155" s="201"/>
      <c r="W155" s="206"/>
      <c r="X155" s="206"/>
      <c r="Y155" s="206"/>
      <c r="Z155" s="206"/>
      <c r="AA155" s="206"/>
      <c r="AB155" s="206"/>
      <c r="AC155" s="206"/>
      <c r="AD155" s="206"/>
      <c r="AE155" s="206"/>
      <c r="AF155" s="201"/>
      <c r="AG155" s="201"/>
      <c r="AH155" s="201"/>
      <c r="AI155" s="201"/>
      <c r="AJ155" s="201"/>
      <c r="AK155" s="201"/>
      <c r="AL155" s="201"/>
      <c r="AM155" s="201"/>
      <c r="AN155" s="201"/>
      <c r="AO155" s="201"/>
      <c r="AP155" s="201"/>
      <c r="AQ155" s="201"/>
      <c r="AR155" s="201"/>
      <c r="AS155" s="201"/>
      <c r="AT155" s="201"/>
      <c r="AU155" s="201"/>
      <c r="AV155" s="201"/>
      <c r="AW155" s="201"/>
      <c r="AX155" s="201"/>
      <c r="AY155" s="201"/>
    </row>
    <row r="156" spans="1:51" s="3" customFormat="1" ht="15" hidden="1" customHeight="1" thickBot="1" x14ac:dyDescent="0.25">
      <c r="A156" s="489" t="s">
        <v>94</v>
      </c>
      <c r="B156" s="490"/>
      <c r="C156" s="490"/>
      <c r="D156" s="490"/>
      <c r="E156" s="490"/>
      <c r="F156" s="491"/>
      <c r="G156" s="143">
        <f>ROUND(SUM(G157:G191),2)</f>
        <v>0</v>
      </c>
      <c r="H156" s="143">
        <f t="shared" ref="H156" si="60">ROUND(SUM(H157:H191),2)</f>
        <v>0</v>
      </c>
      <c r="I156" s="143">
        <f t="shared" ref="I156" si="61">ROUND(SUM(I157:I191),2)</f>
        <v>0</v>
      </c>
      <c r="J156" s="143">
        <f t="shared" ref="J156" si="62">ROUND(SUM(J157:J191),2)</f>
        <v>0</v>
      </c>
      <c r="K156" s="143">
        <f t="shared" ref="K156" si="63">ROUND(SUM(K157:K191),2)</f>
        <v>0</v>
      </c>
      <c r="L156" s="143">
        <f t="shared" ref="L156" si="64">ROUND(SUM(L157:L191),2)</f>
        <v>0</v>
      </c>
      <c r="M156" s="143">
        <f t="shared" ref="M156" si="65">ROUND(SUM(M157:M191),2)</f>
        <v>0</v>
      </c>
      <c r="N156" s="143">
        <f t="shared" ref="N156" si="66">ROUND(SUM(N157:N191),2)</f>
        <v>0</v>
      </c>
      <c r="O156" s="143">
        <f t="shared" ref="O156" si="67">ROUND(SUM(O157:O191),2)</f>
        <v>0</v>
      </c>
      <c r="P156" s="143">
        <f t="shared" ref="P156:Q156" si="68">ROUND(SUM(P157:P191),2)</f>
        <v>0</v>
      </c>
      <c r="Q156" s="91">
        <f t="shared" si="68"/>
        <v>0</v>
      </c>
      <c r="R156" s="408"/>
      <c r="S156" s="409">
        <f>SUM(S157:S191)</f>
        <v>0</v>
      </c>
      <c r="T156" s="203" t="str">
        <f>IF(SUM(G156:P156)=SUM(Q157:Q191),"match","sum error")</f>
        <v>match</v>
      </c>
      <c r="U156" s="200"/>
      <c r="V156" s="214">
        <f>SUM(W157:AF157)</f>
        <v>0</v>
      </c>
      <c r="W156" s="206" t="str">
        <f>G$11</f>
        <v>PR</v>
      </c>
      <c r="X156" s="206" t="str">
        <f t="shared" ref="X156" si="69">H$11</f>
        <v>PM</v>
      </c>
      <c r="Y156" s="206" t="str">
        <f t="shared" ref="Y156" si="70">I$11</f>
        <v>SENG</v>
      </c>
      <c r="Z156" s="206" t="str">
        <f t="shared" ref="Z156" si="71">J$11</f>
        <v>ENG</v>
      </c>
      <c r="AA156" s="206" t="str">
        <f t="shared" ref="AA156" si="72">K$11</f>
        <v>SDES</v>
      </c>
      <c r="AB156" s="206" t="str">
        <f t="shared" ref="AB156" si="73">L$11</f>
        <v>DES</v>
      </c>
      <c r="AC156" s="206" t="str">
        <f t="shared" ref="AC156" si="74">M$11</f>
        <v>TECH</v>
      </c>
      <c r="AD156" s="206" t="str">
        <f t="shared" ref="AD156" si="75">N$11</f>
        <v>ADM</v>
      </c>
      <c r="AE156" s="206" t="str">
        <f t="shared" ref="AE156" si="76">O$11</f>
        <v>UD1</v>
      </c>
      <c r="AF156" s="206" t="str">
        <f t="shared" ref="AF156" si="77">P$11</f>
        <v>UD2</v>
      </c>
      <c r="AG156" s="201"/>
      <c r="AH156" s="201"/>
      <c r="AI156" s="201"/>
      <c r="AJ156" s="201"/>
      <c r="AK156" s="201"/>
      <c r="AL156" s="201"/>
      <c r="AM156" s="201"/>
      <c r="AN156" s="201"/>
      <c r="AO156" s="201"/>
      <c r="AP156" s="201"/>
      <c r="AQ156" s="201"/>
      <c r="AR156" s="201"/>
      <c r="AS156" s="201"/>
      <c r="AT156" s="201"/>
      <c r="AU156" s="201"/>
      <c r="AV156" s="201"/>
      <c r="AW156" s="201"/>
      <c r="AX156" s="201"/>
      <c r="AY156" s="201"/>
    </row>
    <row r="157" spans="1:51" s="3" customFormat="1" hidden="1" x14ac:dyDescent="0.2">
      <c r="A157" s="306">
        <v>1</v>
      </c>
      <c r="B157" s="487"/>
      <c r="C157" s="487"/>
      <c r="D157" s="487"/>
      <c r="E157" s="487"/>
      <c r="F157" s="487"/>
      <c r="G157" s="145"/>
      <c r="H157" s="145"/>
      <c r="I157" s="145"/>
      <c r="J157" s="145"/>
      <c r="K157" s="145"/>
      <c r="L157" s="145"/>
      <c r="M157" s="145"/>
      <c r="N157" s="145"/>
      <c r="O157" s="144"/>
      <c r="P157" s="145"/>
      <c r="Q157" s="196">
        <f>ROUND(SUM(G157:P157),2)</f>
        <v>0</v>
      </c>
      <c r="R157" s="410"/>
      <c r="S157" s="411"/>
      <c r="T157" s="204"/>
      <c r="U157" s="200"/>
      <c r="V157" s="201"/>
      <c r="W157" s="208">
        <f>G156*'Staffing Plan'!$M$25</f>
        <v>0</v>
      </c>
      <c r="X157" s="208">
        <f>H156*'Staffing Plan'!$M$33</f>
        <v>0</v>
      </c>
      <c r="Y157" s="208">
        <f>I156*'Staffing Plan'!$M$47</f>
        <v>0</v>
      </c>
      <c r="Z157" s="208">
        <f>J156*'Staffing Plan'!$M$61</f>
        <v>0</v>
      </c>
      <c r="AA157" s="208">
        <f>K156*'Staffing Plan'!$M$75</f>
        <v>0</v>
      </c>
      <c r="AB157" s="208">
        <f>L156*'Staffing Plan'!$M$89</f>
        <v>0</v>
      </c>
      <c r="AC157" s="208">
        <f>M156*'Staffing Plan'!$M$103</f>
        <v>0</v>
      </c>
      <c r="AD157" s="208">
        <f>N156*'Staffing Plan'!$M$117</f>
        <v>0</v>
      </c>
      <c r="AE157" s="208">
        <f>O156*'Staffing Plan'!$M$131</f>
        <v>0</v>
      </c>
      <c r="AF157" s="208">
        <f>P156*'Staffing Plan'!$M$145</f>
        <v>0</v>
      </c>
      <c r="AG157" s="201"/>
      <c r="AH157" s="201"/>
      <c r="AI157" s="201"/>
      <c r="AJ157" s="201"/>
      <c r="AK157" s="201"/>
      <c r="AL157" s="201"/>
      <c r="AM157" s="201"/>
      <c r="AN157" s="201"/>
      <c r="AO157" s="201"/>
      <c r="AP157" s="201"/>
      <c r="AQ157" s="201"/>
      <c r="AR157" s="201"/>
      <c r="AS157" s="201"/>
      <c r="AT157" s="201"/>
      <c r="AU157" s="201"/>
      <c r="AV157" s="201"/>
      <c r="AW157" s="201"/>
      <c r="AX157" s="201"/>
      <c r="AY157" s="201"/>
    </row>
    <row r="158" spans="1:51" s="3" customFormat="1" ht="15" hidden="1" customHeight="1" x14ac:dyDescent="0.2">
      <c r="A158" s="306">
        <v>2</v>
      </c>
      <c r="B158" s="487"/>
      <c r="C158" s="487"/>
      <c r="D158" s="487"/>
      <c r="E158" s="487"/>
      <c r="F158" s="487"/>
      <c r="G158" s="145"/>
      <c r="H158" s="145"/>
      <c r="I158" s="145"/>
      <c r="J158" s="145"/>
      <c r="K158" s="145"/>
      <c r="L158" s="145"/>
      <c r="M158" s="145"/>
      <c r="N158" s="145"/>
      <c r="O158" s="144"/>
      <c r="P158" s="145"/>
      <c r="Q158" s="196">
        <f t="shared" ref="Q158:Q191" si="78">ROUND(SUM(G158:P158),2)</f>
        <v>0</v>
      </c>
      <c r="R158" s="412"/>
      <c r="S158" s="413"/>
      <c r="T158" s="204"/>
      <c r="U158" s="200"/>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201"/>
      <c r="AV158" s="201"/>
      <c r="AW158" s="201"/>
      <c r="AX158" s="201"/>
      <c r="AY158" s="201"/>
    </row>
    <row r="159" spans="1:51" s="3" customFormat="1" ht="15" hidden="1" customHeight="1" x14ac:dyDescent="0.2">
      <c r="A159" s="306">
        <v>3</v>
      </c>
      <c r="B159" s="487"/>
      <c r="C159" s="487"/>
      <c r="D159" s="487"/>
      <c r="E159" s="487"/>
      <c r="F159" s="487"/>
      <c r="G159" s="145"/>
      <c r="H159" s="145"/>
      <c r="I159" s="145"/>
      <c r="J159" s="145"/>
      <c r="K159" s="145"/>
      <c r="L159" s="145"/>
      <c r="M159" s="145"/>
      <c r="N159" s="145"/>
      <c r="O159" s="144"/>
      <c r="P159" s="145"/>
      <c r="Q159" s="197">
        <f t="shared" si="78"/>
        <v>0</v>
      </c>
      <c r="R159" s="412"/>
      <c r="S159" s="413"/>
      <c r="T159" s="204"/>
      <c r="U159" s="200"/>
      <c r="V159" s="201"/>
      <c r="W159" s="201"/>
      <c r="X159" s="201"/>
      <c r="Y159" s="201"/>
      <c r="Z159" s="201"/>
      <c r="AA159" s="201"/>
      <c r="AB159" s="201"/>
      <c r="AC159" s="201"/>
      <c r="AD159" s="201"/>
      <c r="AE159" s="201"/>
      <c r="AF159" s="201"/>
      <c r="AG159" s="201"/>
      <c r="AH159" s="201"/>
      <c r="AI159" s="201"/>
      <c r="AJ159" s="201"/>
      <c r="AK159" s="201"/>
      <c r="AL159" s="201"/>
      <c r="AM159" s="201"/>
      <c r="AN159" s="201"/>
      <c r="AO159" s="201"/>
      <c r="AP159" s="201"/>
      <c r="AQ159" s="201"/>
      <c r="AR159" s="201"/>
      <c r="AS159" s="201"/>
      <c r="AT159" s="201"/>
      <c r="AU159" s="201"/>
      <c r="AV159" s="201"/>
      <c r="AW159" s="201"/>
      <c r="AX159" s="201"/>
      <c r="AY159" s="201"/>
    </row>
    <row r="160" spans="1:51" s="3" customFormat="1" ht="15" hidden="1" customHeight="1" x14ac:dyDescent="0.2">
      <c r="A160" s="306">
        <v>4</v>
      </c>
      <c r="B160" s="487"/>
      <c r="C160" s="487"/>
      <c r="D160" s="487"/>
      <c r="E160" s="487"/>
      <c r="F160" s="487"/>
      <c r="G160" s="145"/>
      <c r="H160" s="145"/>
      <c r="I160" s="145"/>
      <c r="J160" s="145"/>
      <c r="K160" s="145"/>
      <c r="L160" s="145"/>
      <c r="M160" s="145"/>
      <c r="N160" s="145"/>
      <c r="O160" s="144"/>
      <c r="P160" s="145"/>
      <c r="Q160" s="196">
        <f t="shared" si="78"/>
        <v>0</v>
      </c>
      <c r="R160" s="412"/>
      <c r="S160" s="413"/>
      <c r="T160" s="204"/>
      <c r="U160" s="200"/>
      <c r="V160" s="201"/>
      <c r="W160" s="201"/>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201"/>
      <c r="AV160" s="201"/>
      <c r="AW160" s="201"/>
      <c r="AX160" s="201"/>
      <c r="AY160" s="201"/>
    </row>
    <row r="161" spans="1:51" s="3" customFormat="1" ht="15" hidden="1" customHeight="1" x14ac:dyDescent="0.2">
      <c r="A161" s="306">
        <v>5</v>
      </c>
      <c r="B161" s="487"/>
      <c r="C161" s="487"/>
      <c r="D161" s="487"/>
      <c r="E161" s="487"/>
      <c r="F161" s="487"/>
      <c r="G161" s="145"/>
      <c r="H161" s="145"/>
      <c r="I161" s="145"/>
      <c r="J161" s="145"/>
      <c r="K161" s="145"/>
      <c r="L161" s="145"/>
      <c r="M161" s="145"/>
      <c r="N161" s="145"/>
      <c r="O161" s="144"/>
      <c r="P161" s="145"/>
      <c r="Q161" s="197">
        <f t="shared" si="78"/>
        <v>0</v>
      </c>
      <c r="R161" s="412"/>
      <c r="S161" s="413"/>
      <c r="T161" s="204"/>
      <c r="U161" s="200"/>
      <c r="V161" s="201"/>
      <c r="W161" s="201"/>
      <c r="X161" s="201"/>
      <c r="Y161" s="201"/>
      <c r="Z161" s="201"/>
      <c r="AA161" s="201"/>
      <c r="AB161" s="201"/>
      <c r="AC161" s="201"/>
      <c r="AD161" s="201"/>
      <c r="AE161" s="201"/>
      <c r="AF161" s="201"/>
      <c r="AG161" s="201"/>
      <c r="AH161" s="201"/>
      <c r="AI161" s="201"/>
      <c r="AJ161" s="201"/>
      <c r="AK161" s="201"/>
      <c r="AL161" s="201"/>
      <c r="AM161" s="201"/>
      <c r="AN161" s="201"/>
      <c r="AO161" s="201"/>
      <c r="AP161" s="201"/>
      <c r="AQ161" s="201"/>
      <c r="AR161" s="201"/>
      <c r="AS161" s="201"/>
      <c r="AT161" s="201"/>
      <c r="AU161" s="201"/>
      <c r="AV161" s="201"/>
      <c r="AW161" s="201"/>
      <c r="AX161" s="201"/>
      <c r="AY161" s="201"/>
    </row>
    <row r="162" spans="1:51" s="3" customFormat="1" ht="15" hidden="1" customHeight="1" x14ac:dyDescent="0.2">
      <c r="A162" s="306">
        <v>6</v>
      </c>
      <c r="B162" s="487"/>
      <c r="C162" s="487"/>
      <c r="D162" s="487"/>
      <c r="E162" s="487"/>
      <c r="F162" s="487"/>
      <c r="G162" s="145"/>
      <c r="H162" s="145"/>
      <c r="I162" s="145"/>
      <c r="J162" s="145"/>
      <c r="K162" s="145"/>
      <c r="L162" s="145"/>
      <c r="M162" s="145"/>
      <c r="N162" s="145"/>
      <c r="O162" s="144"/>
      <c r="P162" s="145"/>
      <c r="Q162" s="196">
        <f t="shared" si="78"/>
        <v>0</v>
      </c>
      <c r="R162" s="412"/>
      <c r="S162" s="413"/>
      <c r="T162" s="204"/>
      <c r="U162" s="200"/>
      <c r="V162" s="201"/>
      <c r="W162" s="201"/>
      <c r="X162" s="201"/>
      <c r="Y162" s="201"/>
      <c r="Z162" s="201"/>
      <c r="AA162" s="201"/>
      <c r="AB162" s="201"/>
      <c r="AC162" s="201"/>
      <c r="AD162" s="201"/>
      <c r="AE162" s="201"/>
      <c r="AF162" s="201"/>
      <c r="AG162" s="201"/>
      <c r="AH162" s="201"/>
      <c r="AI162" s="201"/>
      <c r="AJ162" s="201"/>
      <c r="AK162" s="201"/>
      <c r="AL162" s="201"/>
      <c r="AM162" s="201"/>
      <c r="AN162" s="201"/>
      <c r="AO162" s="201"/>
      <c r="AP162" s="201"/>
      <c r="AQ162" s="201"/>
      <c r="AR162" s="201"/>
      <c r="AS162" s="201"/>
      <c r="AT162" s="201"/>
      <c r="AU162" s="201"/>
      <c r="AV162" s="201"/>
      <c r="AW162" s="201"/>
      <c r="AX162" s="201"/>
      <c r="AY162" s="201"/>
    </row>
    <row r="163" spans="1:51" s="3" customFormat="1" hidden="1" x14ac:dyDescent="0.2">
      <c r="A163" s="90"/>
      <c r="B163" s="487"/>
      <c r="C163" s="487"/>
      <c r="D163" s="487"/>
      <c r="E163" s="487"/>
      <c r="F163" s="487"/>
      <c r="G163" s="145"/>
      <c r="H163" s="145"/>
      <c r="I163" s="145"/>
      <c r="J163" s="145"/>
      <c r="K163" s="145"/>
      <c r="L163" s="145"/>
      <c r="M163" s="145"/>
      <c r="N163" s="145"/>
      <c r="O163" s="144"/>
      <c r="P163" s="145"/>
      <c r="Q163" s="197">
        <f t="shared" si="78"/>
        <v>0</v>
      </c>
      <c r="R163" s="412"/>
      <c r="S163" s="413"/>
      <c r="T163" s="204"/>
      <c r="U163" s="200"/>
      <c r="V163" s="201"/>
      <c r="W163" s="201"/>
      <c r="X163" s="201"/>
      <c r="Y163" s="201"/>
      <c r="Z163" s="201"/>
      <c r="AA163" s="201"/>
      <c r="AB163" s="201"/>
      <c r="AC163" s="201"/>
      <c r="AD163" s="201"/>
      <c r="AE163" s="201"/>
      <c r="AF163" s="201"/>
      <c r="AG163" s="201"/>
      <c r="AH163" s="201"/>
      <c r="AI163" s="201"/>
      <c r="AJ163" s="201"/>
      <c r="AK163" s="201"/>
      <c r="AL163" s="201"/>
      <c r="AM163" s="201"/>
      <c r="AN163" s="201"/>
      <c r="AO163" s="201"/>
      <c r="AP163" s="201"/>
      <c r="AQ163" s="201"/>
      <c r="AR163" s="201"/>
      <c r="AS163" s="201"/>
      <c r="AT163" s="201"/>
      <c r="AU163" s="201"/>
      <c r="AV163" s="201"/>
      <c r="AW163" s="201"/>
      <c r="AX163" s="201"/>
      <c r="AY163" s="201"/>
    </row>
    <row r="164" spans="1:51" s="3" customFormat="1" hidden="1" x14ac:dyDescent="0.2">
      <c r="A164" s="90"/>
      <c r="B164" s="487"/>
      <c r="C164" s="487"/>
      <c r="D164" s="487"/>
      <c r="E164" s="487"/>
      <c r="F164" s="487"/>
      <c r="G164" s="145"/>
      <c r="H164" s="145"/>
      <c r="I164" s="145"/>
      <c r="J164" s="145"/>
      <c r="K164" s="145"/>
      <c r="L164" s="145"/>
      <c r="M164" s="145"/>
      <c r="N164" s="145"/>
      <c r="O164" s="144"/>
      <c r="P164" s="145"/>
      <c r="Q164" s="196">
        <f t="shared" si="78"/>
        <v>0</v>
      </c>
      <c r="R164" s="412"/>
      <c r="S164" s="413"/>
      <c r="T164" s="204"/>
      <c r="U164" s="200"/>
      <c r="V164" s="201"/>
      <c r="W164" s="201"/>
      <c r="X164" s="201"/>
      <c r="Y164" s="201"/>
      <c r="Z164" s="201"/>
      <c r="AA164" s="201"/>
      <c r="AB164" s="201"/>
      <c r="AC164" s="201"/>
      <c r="AD164" s="201"/>
      <c r="AE164" s="201"/>
      <c r="AF164" s="201"/>
      <c r="AG164" s="201"/>
      <c r="AH164" s="201"/>
      <c r="AI164" s="201"/>
      <c r="AJ164" s="201"/>
      <c r="AK164" s="201"/>
      <c r="AL164" s="201"/>
      <c r="AM164" s="201"/>
      <c r="AN164" s="201"/>
      <c r="AO164" s="201"/>
      <c r="AP164" s="201"/>
      <c r="AQ164" s="201"/>
      <c r="AR164" s="201"/>
      <c r="AS164" s="201"/>
      <c r="AT164" s="201"/>
      <c r="AU164" s="201"/>
      <c r="AV164" s="201"/>
      <c r="AW164" s="201"/>
      <c r="AX164" s="201"/>
      <c r="AY164" s="201"/>
    </row>
    <row r="165" spans="1:51" s="3" customFormat="1" hidden="1" x14ac:dyDescent="0.2">
      <c r="A165" s="90"/>
      <c r="B165" s="487"/>
      <c r="C165" s="487"/>
      <c r="D165" s="487"/>
      <c r="E165" s="487"/>
      <c r="F165" s="487"/>
      <c r="G165" s="145"/>
      <c r="H165" s="145"/>
      <c r="I165" s="145"/>
      <c r="J165" s="145"/>
      <c r="K165" s="145"/>
      <c r="L165" s="145"/>
      <c r="M165" s="145"/>
      <c r="N165" s="145"/>
      <c r="O165" s="144"/>
      <c r="P165" s="145"/>
      <c r="Q165" s="197">
        <f t="shared" si="78"/>
        <v>0</v>
      </c>
      <c r="R165" s="412"/>
      <c r="S165" s="413"/>
      <c r="T165" s="204"/>
      <c r="U165" s="200"/>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1"/>
      <c r="AY165" s="201"/>
    </row>
    <row r="166" spans="1:51" s="3" customFormat="1" hidden="1" x14ac:dyDescent="0.2">
      <c r="A166" s="90"/>
      <c r="B166" s="487"/>
      <c r="C166" s="487"/>
      <c r="D166" s="487"/>
      <c r="E166" s="487"/>
      <c r="F166" s="487"/>
      <c r="G166" s="145"/>
      <c r="H166" s="145"/>
      <c r="I166" s="145"/>
      <c r="J166" s="145"/>
      <c r="K166" s="145"/>
      <c r="L166" s="145"/>
      <c r="M166" s="145"/>
      <c r="N166" s="145"/>
      <c r="O166" s="144"/>
      <c r="P166" s="145"/>
      <c r="Q166" s="196">
        <f t="shared" si="78"/>
        <v>0</v>
      </c>
      <c r="R166" s="412"/>
      <c r="S166" s="413"/>
      <c r="T166" s="204"/>
      <c r="U166" s="200"/>
      <c r="V166" s="201"/>
      <c r="W166" s="201"/>
      <c r="X166" s="201"/>
      <c r="Y166" s="201"/>
      <c r="Z166" s="201"/>
      <c r="AA166" s="201"/>
      <c r="AB166" s="201"/>
      <c r="AC166" s="201"/>
      <c r="AD166" s="201"/>
      <c r="AE166" s="201"/>
      <c r="AF166" s="201"/>
      <c r="AG166" s="201"/>
      <c r="AH166" s="201"/>
      <c r="AI166" s="201"/>
      <c r="AJ166" s="201"/>
      <c r="AK166" s="201"/>
      <c r="AL166" s="201"/>
      <c r="AM166" s="201"/>
      <c r="AN166" s="201"/>
      <c r="AO166" s="201"/>
      <c r="AP166" s="201"/>
      <c r="AQ166" s="201"/>
      <c r="AR166" s="201"/>
      <c r="AS166" s="201"/>
      <c r="AT166" s="201"/>
      <c r="AU166" s="201"/>
      <c r="AV166" s="201"/>
      <c r="AW166" s="201"/>
      <c r="AX166" s="201"/>
      <c r="AY166" s="201"/>
    </row>
    <row r="167" spans="1:51" s="3" customFormat="1" hidden="1" x14ac:dyDescent="0.2">
      <c r="A167" s="90"/>
      <c r="B167" s="487"/>
      <c r="C167" s="487"/>
      <c r="D167" s="487"/>
      <c r="E167" s="487"/>
      <c r="F167" s="487"/>
      <c r="G167" s="145"/>
      <c r="H167" s="145"/>
      <c r="I167" s="145"/>
      <c r="J167" s="145"/>
      <c r="K167" s="145"/>
      <c r="L167" s="145"/>
      <c r="M167" s="145"/>
      <c r="N167" s="145"/>
      <c r="O167" s="144"/>
      <c r="P167" s="145"/>
      <c r="Q167" s="197">
        <f t="shared" si="78"/>
        <v>0</v>
      </c>
      <c r="R167" s="412"/>
      <c r="S167" s="413"/>
      <c r="T167" s="204"/>
      <c r="U167" s="200"/>
      <c r="V167" s="201"/>
      <c r="W167" s="201"/>
      <c r="X167" s="201"/>
      <c r="Y167" s="201"/>
      <c r="Z167" s="201"/>
      <c r="AA167" s="201"/>
      <c r="AB167" s="201"/>
      <c r="AC167" s="201"/>
      <c r="AD167" s="201"/>
      <c r="AE167" s="201"/>
      <c r="AF167" s="201"/>
      <c r="AG167" s="201"/>
      <c r="AH167" s="201"/>
      <c r="AI167" s="201"/>
      <c r="AJ167" s="201"/>
      <c r="AK167" s="201"/>
      <c r="AL167" s="201"/>
      <c r="AM167" s="201"/>
      <c r="AN167" s="201"/>
      <c r="AO167" s="201"/>
      <c r="AP167" s="201"/>
      <c r="AQ167" s="201"/>
      <c r="AR167" s="201"/>
      <c r="AS167" s="201"/>
      <c r="AT167" s="201"/>
      <c r="AU167" s="201"/>
      <c r="AV167" s="201"/>
      <c r="AW167" s="201"/>
      <c r="AX167" s="201"/>
      <c r="AY167" s="201"/>
    </row>
    <row r="168" spans="1:51" s="3" customFormat="1" hidden="1" x14ac:dyDescent="0.2">
      <c r="A168" s="90"/>
      <c r="B168" s="487"/>
      <c r="C168" s="487"/>
      <c r="D168" s="487"/>
      <c r="E168" s="487"/>
      <c r="F168" s="487"/>
      <c r="G168" s="145"/>
      <c r="H168" s="145"/>
      <c r="I168" s="145"/>
      <c r="J168" s="145"/>
      <c r="K168" s="145"/>
      <c r="L168" s="145"/>
      <c r="M168" s="145"/>
      <c r="N168" s="145"/>
      <c r="O168" s="144"/>
      <c r="P168" s="145"/>
      <c r="Q168" s="196">
        <f t="shared" si="78"/>
        <v>0</v>
      </c>
      <c r="R168" s="412"/>
      <c r="S168" s="413"/>
      <c r="T168" s="204"/>
      <c r="U168" s="200"/>
      <c r="V168" s="201"/>
      <c r="W168" s="201"/>
      <c r="X168" s="201"/>
      <c r="Y168" s="201"/>
      <c r="Z168" s="201"/>
      <c r="AA168" s="201"/>
      <c r="AB168" s="201"/>
      <c r="AC168" s="201"/>
      <c r="AD168" s="201"/>
      <c r="AE168" s="201"/>
      <c r="AF168" s="201"/>
      <c r="AG168" s="201"/>
      <c r="AH168" s="201"/>
      <c r="AI168" s="201"/>
      <c r="AJ168" s="201"/>
      <c r="AK168" s="201"/>
      <c r="AL168" s="201"/>
      <c r="AM168" s="201"/>
      <c r="AN168" s="201"/>
      <c r="AO168" s="201"/>
      <c r="AP168" s="201"/>
      <c r="AQ168" s="201"/>
      <c r="AR168" s="201"/>
      <c r="AS168" s="201"/>
      <c r="AT168" s="201"/>
      <c r="AU168" s="201"/>
      <c r="AV168" s="201"/>
      <c r="AW168" s="201"/>
      <c r="AX168" s="201"/>
      <c r="AY168" s="201"/>
    </row>
    <row r="169" spans="1:51" s="3" customFormat="1" hidden="1" x14ac:dyDescent="0.2">
      <c r="A169" s="90"/>
      <c r="B169" s="487"/>
      <c r="C169" s="487"/>
      <c r="D169" s="487"/>
      <c r="E169" s="487"/>
      <c r="F169" s="487"/>
      <c r="G169" s="145"/>
      <c r="H169" s="145"/>
      <c r="I169" s="145"/>
      <c r="J169" s="145"/>
      <c r="K169" s="145"/>
      <c r="L169" s="145"/>
      <c r="M169" s="145"/>
      <c r="N169" s="145"/>
      <c r="O169" s="144"/>
      <c r="P169" s="145"/>
      <c r="Q169" s="197">
        <f t="shared" si="78"/>
        <v>0</v>
      </c>
      <c r="R169" s="412"/>
      <c r="S169" s="413"/>
      <c r="T169" s="204"/>
      <c r="U169" s="200"/>
      <c r="V169" s="201"/>
      <c r="W169" s="201"/>
      <c r="X169" s="201"/>
      <c r="Y169" s="201"/>
      <c r="Z169" s="201"/>
      <c r="AA169" s="201"/>
      <c r="AB169" s="201"/>
      <c r="AC169" s="201"/>
      <c r="AD169" s="201"/>
      <c r="AE169" s="201"/>
      <c r="AF169" s="201"/>
      <c r="AG169" s="201"/>
      <c r="AH169" s="201"/>
      <c r="AI169" s="201"/>
      <c r="AJ169" s="201"/>
      <c r="AK169" s="201"/>
      <c r="AL169" s="201"/>
      <c r="AM169" s="201"/>
      <c r="AN169" s="201"/>
      <c r="AO169" s="201"/>
      <c r="AP169" s="201"/>
      <c r="AQ169" s="201"/>
      <c r="AR169" s="201"/>
      <c r="AS169" s="201"/>
      <c r="AT169" s="201"/>
      <c r="AU169" s="201"/>
      <c r="AV169" s="201"/>
      <c r="AW169" s="201"/>
      <c r="AX169" s="201"/>
      <c r="AY169" s="201"/>
    </row>
    <row r="170" spans="1:51" s="3" customFormat="1" hidden="1" x14ac:dyDescent="0.2">
      <c r="A170" s="90"/>
      <c r="B170" s="487"/>
      <c r="C170" s="487"/>
      <c r="D170" s="487"/>
      <c r="E170" s="487"/>
      <c r="F170" s="487"/>
      <c r="G170" s="145"/>
      <c r="H170" s="145"/>
      <c r="I170" s="145"/>
      <c r="J170" s="145"/>
      <c r="K170" s="145"/>
      <c r="L170" s="145"/>
      <c r="M170" s="145"/>
      <c r="N170" s="145"/>
      <c r="O170" s="144"/>
      <c r="P170" s="145"/>
      <c r="Q170" s="196">
        <f t="shared" si="78"/>
        <v>0</v>
      </c>
      <c r="R170" s="412"/>
      <c r="S170" s="413"/>
      <c r="T170" s="204"/>
      <c r="U170" s="200"/>
      <c r="V170" s="201"/>
      <c r="W170" s="201"/>
      <c r="X170" s="201"/>
      <c r="Y170" s="201"/>
      <c r="Z170" s="201"/>
      <c r="AA170" s="201"/>
      <c r="AB170" s="201"/>
      <c r="AC170" s="201"/>
      <c r="AD170" s="201"/>
      <c r="AE170" s="201"/>
      <c r="AF170" s="201"/>
      <c r="AG170" s="201"/>
      <c r="AH170" s="201"/>
      <c r="AI170" s="201"/>
      <c r="AJ170" s="201"/>
      <c r="AK170" s="201"/>
      <c r="AL170" s="201"/>
      <c r="AM170" s="201"/>
      <c r="AN170" s="201"/>
      <c r="AO170" s="201"/>
      <c r="AP170" s="201"/>
      <c r="AQ170" s="201"/>
      <c r="AR170" s="201"/>
      <c r="AS170" s="201"/>
      <c r="AT170" s="201"/>
      <c r="AU170" s="201"/>
      <c r="AV170" s="201"/>
      <c r="AW170" s="201"/>
      <c r="AX170" s="201"/>
      <c r="AY170" s="201"/>
    </row>
    <row r="171" spans="1:51" s="3" customFormat="1" hidden="1" x14ac:dyDescent="0.2">
      <c r="A171" s="90"/>
      <c r="B171" s="487"/>
      <c r="C171" s="487"/>
      <c r="D171" s="487"/>
      <c r="E171" s="487"/>
      <c r="F171" s="487"/>
      <c r="G171" s="145"/>
      <c r="H171" s="145"/>
      <c r="I171" s="145"/>
      <c r="J171" s="145"/>
      <c r="K171" s="145"/>
      <c r="L171" s="145"/>
      <c r="M171" s="145"/>
      <c r="N171" s="145"/>
      <c r="O171" s="144"/>
      <c r="P171" s="145"/>
      <c r="Q171" s="197">
        <f t="shared" si="78"/>
        <v>0</v>
      </c>
      <c r="R171" s="412"/>
      <c r="S171" s="413"/>
      <c r="T171" s="204"/>
      <c r="U171" s="200"/>
      <c r="V171" s="201"/>
      <c r="W171" s="201"/>
      <c r="X171" s="201"/>
      <c r="Y171" s="201"/>
      <c r="Z171" s="201"/>
      <c r="AA171" s="201"/>
      <c r="AB171" s="201"/>
      <c r="AC171" s="201"/>
      <c r="AD171" s="201"/>
      <c r="AE171" s="201"/>
      <c r="AF171" s="201"/>
      <c r="AG171" s="201"/>
      <c r="AH171" s="201"/>
      <c r="AI171" s="201"/>
      <c r="AJ171" s="201"/>
      <c r="AK171" s="201"/>
      <c r="AL171" s="201"/>
      <c r="AM171" s="201"/>
      <c r="AN171" s="201"/>
      <c r="AO171" s="201"/>
      <c r="AP171" s="201"/>
      <c r="AQ171" s="201"/>
      <c r="AR171" s="201"/>
      <c r="AS171" s="201"/>
      <c r="AT171" s="201"/>
      <c r="AU171" s="201"/>
      <c r="AV171" s="201"/>
      <c r="AW171" s="201"/>
      <c r="AX171" s="201"/>
      <c r="AY171" s="201"/>
    </row>
    <row r="172" spans="1:51" s="3" customFormat="1" hidden="1" x14ac:dyDescent="0.2">
      <c r="A172" s="90"/>
      <c r="B172" s="487"/>
      <c r="C172" s="487"/>
      <c r="D172" s="487"/>
      <c r="E172" s="487"/>
      <c r="F172" s="487"/>
      <c r="G172" s="145"/>
      <c r="H172" s="145"/>
      <c r="I172" s="145"/>
      <c r="J172" s="145"/>
      <c r="K172" s="145"/>
      <c r="L172" s="145"/>
      <c r="M172" s="145"/>
      <c r="N172" s="145"/>
      <c r="O172" s="144"/>
      <c r="P172" s="145"/>
      <c r="Q172" s="196">
        <f t="shared" si="78"/>
        <v>0</v>
      </c>
      <c r="R172" s="412"/>
      <c r="S172" s="413"/>
      <c r="T172" s="204"/>
      <c r="U172" s="200"/>
      <c r="V172" s="201"/>
      <c r="W172" s="201"/>
      <c r="X172" s="201"/>
      <c r="Y172" s="201"/>
      <c r="Z172" s="201"/>
      <c r="AA172" s="201"/>
      <c r="AB172" s="201"/>
      <c r="AC172" s="201"/>
      <c r="AD172" s="201"/>
      <c r="AE172" s="201"/>
      <c r="AF172" s="201"/>
      <c r="AG172" s="201"/>
      <c r="AH172" s="201"/>
      <c r="AI172" s="201"/>
      <c r="AJ172" s="201"/>
      <c r="AK172" s="201"/>
      <c r="AL172" s="201"/>
      <c r="AM172" s="201"/>
      <c r="AN172" s="201"/>
      <c r="AO172" s="201"/>
      <c r="AP172" s="201"/>
      <c r="AQ172" s="201"/>
      <c r="AR172" s="201"/>
      <c r="AS172" s="201"/>
      <c r="AT172" s="201"/>
      <c r="AU172" s="201"/>
      <c r="AV172" s="201"/>
      <c r="AW172" s="201"/>
      <c r="AX172" s="201"/>
      <c r="AY172" s="201"/>
    </row>
    <row r="173" spans="1:51" s="3" customFormat="1" hidden="1" x14ac:dyDescent="0.2">
      <c r="A173" s="90"/>
      <c r="B173" s="487"/>
      <c r="C173" s="487"/>
      <c r="D173" s="487"/>
      <c r="E173" s="487"/>
      <c r="F173" s="487"/>
      <c r="G173" s="145"/>
      <c r="H173" s="145"/>
      <c r="I173" s="145"/>
      <c r="J173" s="145"/>
      <c r="K173" s="145"/>
      <c r="L173" s="145"/>
      <c r="M173" s="145"/>
      <c r="N173" s="145"/>
      <c r="O173" s="144"/>
      <c r="P173" s="145"/>
      <c r="Q173" s="197">
        <f t="shared" si="78"/>
        <v>0</v>
      </c>
      <c r="R173" s="412"/>
      <c r="S173" s="413"/>
      <c r="T173" s="204"/>
      <c r="U173" s="200"/>
      <c r="V173" s="201"/>
      <c r="W173" s="201"/>
      <c r="X173" s="201"/>
      <c r="Y173" s="201"/>
      <c r="Z173" s="201"/>
      <c r="AA173" s="201"/>
      <c r="AB173" s="201"/>
      <c r="AC173" s="201"/>
      <c r="AD173" s="201"/>
      <c r="AE173" s="201"/>
      <c r="AF173" s="201"/>
      <c r="AG173" s="201"/>
      <c r="AH173" s="201"/>
      <c r="AI173" s="201"/>
      <c r="AJ173" s="201"/>
      <c r="AK173" s="201"/>
      <c r="AL173" s="201"/>
      <c r="AM173" s="201"/>
      <c r="AN173" s="201"/>
      <c r="AO173" s="201"/>
      <c r="AP173" s="201"/>
      <c r="AQ173" s="201"/>
      <c r="AR173" s="201"/>
      <c r="AS173" s="201"/>
      <c r="AT173" s="201"/>
      <c r="AU173" s="201"/>
      <c r="AV173" s="201"/>
      <c r="AW173" s="201"/>
      <c r="AX173" s="201"/>
      <c r="AY173" s="201"/>
    </row>
    <row r="174" spans="1:51" s="3" customFormat="1" hidden="1" x14ac:dyDescent="0.2">
      <c r="A174" s="90"/>
      <c r="B174" s="487"/>
      <c r="C174" s="487"/>
      <c r="D174" s="487"/>
      <c r="E174" s="487"/>
      <c r="F174" s="487"/>
      <c r="G174" s="145"/>
      <c r="H174" s="145"/>
      <c r="I174" s="145"/>
      <c r="J174" s="145"/>
      <c r="K174" s="145"/>
      <c r="L174" s="145"/>
      <c r="M174" s="145"/>
      <c r="N174" s="145"/>
      <c r="O174" s="144"/>
      <c r="P174" s="145"/>
      <c r="Q174" s="196">
        <f t="shared" si="78"/>
        <v>0</v>
      </c>
      <c r="R174" s="412"/>
      <c r="S174" s="413"/>
      <c r="T174" s="204"/>
      <c r="U174" s="200"/>
      <c r="V174" s="201"/>
      <c r="W174" s="201"/>
      <c r="X174" s="201"/>
      <c r="Y174" s="201"/>
      <c r="Z174" s="201"/>
      <c r="AA174" s="201"/>
      <c r="AB174" s="201"/>
      <c r="AC174" s="201"/>
      <c r="AD174" s="201"/>
      <c r="AE174" s="201"/>
      <c r="AF174" s="201"/>
      <c r="AG174" s="201"/>
      <c r="AH174" s="201"/>
      <c r="AI174" s="201"/>
      <c r="AJ174" s="201"/>
      <c r="AK174" s="201"/>
      <c r="AL174" s="201"/>
      <c r="AM174" s="201"/>
      <c r="AN174" s="201"/>
      <c r="AO174" s="201"/>
      <c r="AP174" s="201"/>
      <c r="AQ174" s="201"/>
      <c r="AR174" s="201"/>
      <c r="AS174" s="201"/>
      <c r="AT174" s="201"/>
      <c r="AU174" s="201"/>
      <c r="AV174" s="201"/>
      <c r="AW174" s="201"/>
      <c r="AX174" s="201"/>
      <c r="AY174" s="201"/>
    </row>
    <row r="175" spans="1:51" s="3" customFormat="1" hidden="1" x14ac:dyDescent="0.2">
      <c r="A175" s="90"/>
      <c r="B175" s="487"/>
      <c r="C175" s="487"/>
      <c r="D175" s="487"/>
      <c r="E175" s="487"/>
      <c r="F175" s="487"/>
      <c r="G175" s="145"/>
      <c r="H175" s="145"/>
      <c r="I175" s="145"/>
      <c r="J175" s="145"/>
      <c r="K175" s="145"/>
      <c r="L175" s="145"/>
      <c r="M175" s="145"/>
      <c r="N175" s="145"/>
      <c r="O175" s="144"/>
      <c r="P175" s="145"/>
      <c r="Q175" s="197">
        <f t="shared" si="78"/>
        <v>0</v>
      </c>
      <c r="R175" s="412"/>
      <c r="S175" s="413"/>
      <c r="T175" s="204"/>
      <c r="U175" s="200"/>
      <c r="V175" s="201"/>
      <c r="W175" s="201"/>
      <c r="X175" s="201"/>
      <c r="Y175" s="201"/>
      <c r="Z175" s="201"/>
      <c r="AA175" s="201"/>
      <c r="AB175" s="201"/>
      <c r="AC175" s="201"/>
      <c r="AD175" s="201"/>
      <c r="AE175" s="201"/>
      <c r="AF175" s="201"/>
      <c r="AG175" s="201"/>
      <c r="AH175" s="201"/>
      <c r="AI175" s="201"/>
      <c r="AJ175" s="201"/>
      <c r="AK175" s="201"/>
      <c r="AL175" s="201"/>
      <c r="AM175" s="201"/>
      <c r="AN175" s="201"/>
      <c r="AO175" s="201"/>
      <c r="AP175" s="201"/>
      <c r="AQ175" s="201"/>
      <c r="AR175" s="201"/>
      <c r="AS175" s="201"/>
      <c r="AT175" s="201"/>
      <c r="AU175" s="201"/>
      <c r="AV175" s="201"/>
      <c r="AW175" s="201"/>
      <c r="AX175" s="201"/>
      <c r="AY175" s="201"/>
    </row>
    <row r="176" spans="1:51" s="3" customFormat="1" hidden="1" x14ac:dyDescent="0.2">
      <c r="A176" s="90"/>
      <c r="B176" s="487"/>
      <c r="C176" s="487"/>
      <c r="D176" s="487"/>
      <c r="E176" s="487"/>
      <c r="F176" s="487"/>
      <c r="G176" s="145"/>
      <c r="H176" s="145"/>
      <c r="I176" s="145"/>
      <c r="J176" s="145"/>
      <c r="K176" s="145"/>
      <c r="L176" s="145"/>
      <c r="M176" s="145"/>
      <c r="N176" s="145"/>
      <c r="O176" s="144"/>
      <c r="P176" s="145"/>
      <c r="Q176" s="196">
        <f t="shared" si="78"/>
        <v>0</v>
      </c>
      <c r="R176" s="412"/>
      <c r="S176" s="413"/>
      <c r="T176" s="204"/>
      <c r="U176" s="200"/>
      <c r="V176" s="201"/>
      <c r="W176" s="201"/>
      <c r="X176" s="201"/>
      <c r="Y176" s="201"/>
      <c r="Z176" s="201"/>
      <c r="AA176" s="201"/>
      <c r="AB176" s="201"/>
      <c r="AC176" s="201"/>
      <c r="AD176" s="201"/>
      <c r="AE176" s="201"/>
      <c r="AF176" s="201"/>
      <c r="AG176" s="201"/>
      <c r="AH176" s="201"/>
      <c r="AI176" s="201"/>
      <c r="AJ176" s="201"/>
      <c r="AK176" s="201"/>
      <c r="AL176" s="201"/>
      <c r="AM176" s="201"/>
      <c r="AN176" s="201"/>
      <c r="AO176" s="201"/>
      <c r="AP176" s="201"/>
      <c r="AQ176" s="201"/>
      <c r="AR176" s="201"/>
      <c r="AS176" s="201"/>
      <c r="AT176" s="201"/>
      <c r="AU176" s="201"/>
      <c r="AV176" s="201"/>
      <c r="AW176" s="201"/>
      <c r="AX176" s="201"/>
      <c r="AY176" s="201"/>
    </row>
    <row r="177" spans="1:51" s="3" customFormat="1" hidden="1" x14ac:dyDescent="0.2">
      <c r="A177" s="90"/>
      <c r="B177" s="487"/>
      <c r="C177" s="487"/>
      <c r="D177" s="487"/>
      <c r="E177" s="487"/>
      <c r="F177" s="487"/>
      <c r="G177" s="145"/>
      <c r="H177" s="145"/>
      <c r="I177" s="145"/>
      <c r="J177" s="145"/>
      <c r="K177" s="145"/>
      <c r="L177" s="145"/>
      <c r="M177" s="145"/>
      <c r="N177" s="145"/>
      <c r="O177" s="144"/>
      <c r="P177" s="145"/>
      <c r="Q177" s="197">
        <f t="shared" si="78"/>
        <v>0</v>
      </c>
      <c r="R177" s="412"/>
      <c r="S177" s="413"/>
      <c r="T177" s="204"/>
      <c r="U177" s="200"/>
      <c r="V177" s="201"/>
      <c r="W177" s="201"/>
      <c r="X177" s="201"/>
      <c r="Y177" s="201"/>
      <c r="Z177" s="201"/>
      <c r="AA177" s="201"/>
      <c r="AB177" s="201"/>
      <c r="AC177" s="201"/>
      <c r="AD177" s="201"/>
      <c r="AE177" s="201"/>
      <c r="AF177" s="201"/>
      <c r="AG177" s="201"/>
      <c r="AH177" s="201"/>
      <c r="AI177" s="201"/>
      <c r="AJ177" s="201"/>
      <c r="AK177" s="201"/>
      <c r="AL177" s="201"/>
      <c r="AM177" s="201"/>
      <c r="AN177" s="201"/>
      <c r="AO177" s="201"/>
      <c r="AP177" s="201"/>
      <c r="AQ177" s="201"/>
      <c r="AR177" s="201"/>
      <c r="AS177" s="201"/>
      <c r="AT177" s="201"/>
      <c r="AU177" s="201"/>
      <c r="AV177" s="201"/>
      <c r="AW177" s="201"/>
      <c r="AX177" s="201"/>
      <c r="AY177" s="201"/>
    </row>
    <row r="178" spans="1:51" s="3" customFormat="1" hidden="1" x14ac:dyDescent="0.2">
      <c r="A178" s="90"/>
      <c r="B178" s="487"/>
      <c r="C178" s="487"/>
      <c r="D178" s="487"/>
      <c r="E178" s="487"/>
      <c r="F178" s="487"/>
      <c r="G178" s="145"/>
      <c r="H178" s="145"/>
      <c r="I178" s="145"/>
      <c r="J178" s="145"/>
      <c r="K178" s="145"/>
      <c r="L178" s="145"/>
      <c r="M178" s="145"/>
      <c r="N178" s="145"/>
      <c r="O178" s="144"/>
      <c r="P178" s="145"/>
      <c r="Q178" s="196">
        <f t="shared" si="78"/>
        <v>0</v>
      </c>
      <c r="R178" s="412"/>
      <c r="S178" s="413"/>
      <c r="T178" s="204"/>
      <c r="U178" s="200"/>
      <c r="V178" s="201"/>
      <c r="W178" s="201"/>
      <c r="X178" s="201"/>
      <c r="Y178" s="201"/>
      <c r="Z178" s="201"/>
      <c r="AA178" s="201"/>
      <c r="AB178" s="201"/>
      <c r="AC178" s="201"/>
      <c r="AD178" s="201"/>
      <c r="AE178" s="201"/>
      <c r="AF178" s="201"/>
      <c r="AG178" s="201"/>
      <c r="AH178" s="201"/>
      <c r="AI178" s="201"/>
      <c r="AJ178" s="201"/>
      <c r="AK178" s="201"/>
      <c r="AL178" s="201"/>
      <c r="AM178" s="201"/>
      <c r="AN178" s="201"/>
      <c r="AO178" s="201"/>
      <c r="AP178" s="201"/>
      <c r="AQ178" s="201"/>
      <c r="AR178" s="201"/>
      <c r="AS178" s="201"/>
      <c r="AT178" s="201"/>
      <c r="AU178" s="201"/>
      <c r="AV178" s="201"/>
      <c r="AW178" s="201"/>
      <c r="AX178" s="201"/>
      <c r="AY178" s="201"/>
    </row>
    <row r="179" spans="1:51" s="3" customFormat="1" hidden="1" x14ac:dyDescent="0.2">
      <c r="A179" s="90"/>
      <c r="B179" s="487"/>
      <c r="C179" s="487"/>
      <c r="D179" s="487"/>
      <c r="E179" s="487"/>
      <c r="F179" s="487"/>
      <c r="G179" s="145"/>
      <c r="H179" s="145"/>
      <c r="I179" s="145"/>
      <c r="J179" s="145"/>
      <c r="K179" s="145"/>
      <c r="L179" s="145"/>
      <c r="M179" s="145"/>
      <c r="N179" s="145"/>
      <c r="O179" s="144"/>
      <c r="P179" s="145"/>
      <c r="Q179" s="197">
        <f t="shared" si="78"/>
        <v>0</v>
      </c>
      <c r="R179" s="412"/>
      <c r="S179" s="413"/>
      <c r="T179" s="204"/>
      <c r="U179" s="200"/>
      <c r="V179" s="201"/>
      <c r="W179" s="201"/>
      <c r="X179" s="201"/>
      <c r="Y179" s="201"/>
      <c r="Z179" s="201"/>
      <c r="AA179" s="201"/>
      <c r="AB179" s="201"/>
      <c r="AC179" s="201"/>
      <c r="AD179" s="201"/>
      <c r="AE179" s="201"/>
      <c r="AF179" s="201"/>
      <c r="AG179" s="201"/>
      <c r="AH179" s="201"/>
      <c r="AI179" s="201"/>
      <c r="AJ179" s="201"/>
      <c r="AK179" s="201"/>
      <c r="AL179" s="201"/>
      <c r="AM179" s="201"/>
      <c r="AN179" s="201"/>
      <c r="AO179" s="201"/>
      <c r="AP179" s="201"/>
      <c r="AQ179" s="201"/>
      <c r="AR179" s="201"/>
      <c r="AS179" s="201"/>
      <c r="AT179" s="201"/>
      <c r="AU179" s="201"/>
      <c r="AV179" s="201"/>
      <c r="AW179" s="201"/>
      <c r="AX179" s="201"/>
      <c r="AY179" s="201"/>
    </row>
    <row r="180" spans="1:51" s="3" customFormat="1" hidden="1" x14ac:dyDescent="0.2">
      <c r="A180" s="90"/>
      <c r="B180" s="487"/>
      <c r="C180" s="487"/>
      <c r="D180" s="487"/>
      <c r="E180" s="487"/>
      <c r="F180" s="487"/>
      <c r="G180" s="145"/>
      <c r="H180" s="145"/>
      <c r="I180" s="145"/>
      <c r="J180" s="145"/>
      <c r="K180" s="145"/>
      <c r="L180" s="145"/>
      <c r="M180" s="145"/>
      <c r="N180" s="145"/>
      <c r="O180" s="144"/>
      <c r="P180" s="145"/>
      <c r="Q180" s="196">
        <f t="shared" si="78"/>
        <v>0</v>
      </c>
      <c r="R180" s="412"/>
      <c r="S180" s="413"/>
      <c r="T180" s="204"/>
      <c r="U180" s="200"/>
      <c r="V180" s="201"/>
      <c r="W180" s="201"/>
      <c r="X180" s="201"/>
      <c r="Y180" s="201"/>
      <c r="Z180" s="201"/>
      <c r="AA180" s="201"/>
      <c r="AB180" s="201"/>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1"/>
      <c r="AY180" s="201"/>
    </row>
    <row r="181" spans="1:51" s="3" customFormat="1" hidden="1" x14ac:dyDescent="0.2">
      <c r="A181" s="90"/>
      <c r="B181" s="487"/>
      <c r="C181" s="487"/>
      <c r="D181" s="487"/>
      <c r="E181" s="487"/>
      <c r="F181" s="487"/>
      <c r="G181" s="145"/>
      <c r="H181" s="145"/>
      <c r="I181" s="145"/>
      <c r="J181" s="145"/>
      <c r="K181" s="145"/>
      <c r="L181" s="145"/>
      <c r="M181" s="145"/>
      <c r="N181" s="145"/>
      <c r="O181" s="144"/>
      <c r="P181" s="145"/>
      <c r="Q181" s="197">
        <f t="shared" si="78"/>
        <v>0</v>
      </c>
      <c r="R181" s="412"/>
      <c r="S181" s="413"/>
      <c r="T181" s="204"/>
      <c r="U181" s="200"/>
      <c r="V181" s="201"/>
      <c r="W181" s="201"/>
      <c r="X181" s="201"/>
      <c r="Y181" s="201"/>
      <c r="Z181" s="201"/>
      <c r="AA181" s="201"/>
      <c r="AB181" s="201"/>
      <c r="AC181" s="201"/>
      <c r="AD181" s="201"/>
      <c r="AE181" s="201"/>
      <c r="AF181" s="201"/>
      <c r="AG181" s="201"/>
      <c r="AH181" s="201"/>
      <c r="AI181" s="201"/>
      <c r="AJ181" s="201"/>
      <c r="AK181" s="201"/>
      <c r="AL181" s="201"/>
      <c r="AM181" s="201"/>
      <c r="AN181" s="201"/>
      <c r="AO181" s="201"/>
      <c r="AP181" s="201"/>
      <c r="AQ181" s="201"/>
      <c r="AR181" s="201"/>
      <c r="AS181" s="201"/>
      <c r="AT181" s="201"/>
      <c r="AU181" s="201"/>
      <c r="AV181" s="201"/>
      <c r="AW181" s="201"/>
      <c r="AX181" s="201"/>
      <c r="AY181" s="201"/>
    </row>
    <row r="182" spans="1:51" s="3" customFormat="1" hidden="1" x14ac:dyDescent="0.2">
      <c r="A182" s="90"/>
      <c r="B182" s="487"/>
      <c r="C182" s="487"/>
      <c r="D182" s="487"/>
      <c r="E182" s="487"/>
      <c r="F182" s="487"/>
      <c r="G182" s="145"/>
      <c r="H182" s="145"/>
      <c r="I182" s="145"/>
      <c r="J182" s="145"/>
      <c r="K182" s="145"/>
      <c r="L182" s="145"/>
      <c r="M182" s="145"/>
      <c r="N182" s="145"/>
      <c r="O182" s="144"/>
      <c r="P182" s="145"/>
      <c r="Q182" s="196">
        <f t="shared" si="78"/>
        <v>0</v>
      </c>
      <c r="R182" s="412"/>
      <c r="S182" s="413"/>
      <c r="T182" s="204"/>
      <c r="U182" s="200"/>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1"/>
      <c r="AY182" s="201"/>
    </row>
    <row r="183" spans="1:51" s="3" customFormat="1" hidden="1" x14ac:dyDescent="0.2">
      <c r="A183" s="90"/>
      <c r="B183" s="487"/>
      <c r="C183" s="487"/>
      <c r="D183" s="487"/>
      <c r="E183" s="487"/>
      <c r="F183" s="487"/>
      <c r="G183" s="145"/>
      <c r="H183" s="145"/>
      <c r="I183" s="145"/>
      <c r="J183" s="145"/>
      <c r="K183" s="145"/>
      <c r="L183" s="145"/>
      <c r="M183" s="145"/>
      <c r="N183" s="145"/>
      <c r="O183" s="144"/>
      <c r="P183" s="145"/>
      <c r="Q183" s="197">
        <f t="shared" si="78"/>
        <v>0</v>
      </c>
      <c r="R183" s="412"/>
      <c r="S183" s="413"/>
      <c r="T183" s="204"/>
      <c r="U183" s="200"/>
      <c r="V183" s="201"/>
      <c r="W183" s="201"/>
      <c r="X183" s="201"/>
      <c r="Y183" s="201"/>
      <c r="Z183" s="201"/>
      <c r="AA183" s="201"/>
      <c r="AB183" s="201"/>
      <c r="AC183" s="201"/>
      <c r="AD183" s="201"/>
      <c r="AE183" s="201"/>
      <c r="AF183" s="201"/>
      <c r="AG183" s="201"/>
      <c r="AH183" s="201"/>
      <c r="AI183" s="201"/>
      <c r="AJ183" s="201"/>
      <c r="AK183" s="201"/>
      <c r="AL183" s="201"/>
      <c r="AM183" s="201"/>
      <c r="AN183" s="201"/>
      <c r="AO183" s="201"/>
      <c r="AP183" s="201"/>
      <c r="AQ183" s="201"/>
      <c r="AR183" s="201"/>
      <c r="AS183" s="201"/>
      <c r="AT183" s="201"/>
      <c r="AU183" s="201"/>
      <c r="AV183" s="201"/>
      <c r="AW183" s="201"/>
      <c r="AX183" s="201"/>
      <c r="AY183" s="201"/>
    </row>
    <row r="184" spans="1:51" s="3" customFormat="1" hidden="1" x14ac:dyDescent="0.2">
      <c r="A184" s="90"/>
      <c r="B184" s="487"/>
      <c r="C184" s="487"/>
      <c r="D184" s="487"/>
      <c r="E184" s="487"/>
      <c r="F184" s="487"/>
      <c r="G184" s="145"/>
      <c r="H184" s="145"/>
      <c r="I184" s="145"/>
      <c r="J184" s="145"/>
      <c r="K184" s="145"/>
      <c r="L184" s="145"/>
      <c r="M184" s="145"/>
      <c r="N184" s="145"/>
      <c r="O184" s="144"/>
      <c r="P184" s="145"/>
      <c r="Q184" s="196">
        <f t="shared" si="78"/>
        <v>0</v>
      </c>
      <c r="R184" s="412"/>
      <c r="S184" s="413"/>
      <c r="T184" s="204"/>
      <c r="U184" s="200"/>
      <c r="V184" s="201"/>
      <c r="W184" s="201"/>
      <c r="X184" s="201"/>
      <c r="Y184" s="201"/>
      <c r="Z184" s="201"/>
      <c r="AA184" s="201"/>
      <c r="AB184" s="201"/>
      <c r="AC184" s="201"/>
      <c r="AD184" s="201"/>
      <c r="AE184" s="201"/>
      <c r="AF184" s="201"/>
      <c r="AG184" s="201"/>
      <c r="AH184" s="201"/>
      <c r="AI184" s="201"/>
      <c r="AJ184" s="201"/>
      <c r="AK184" s="201"/>
      <c r="AL184" s="201"/>
      <c r="AM184" s="201"/>
      <c r="AN184" s="201"/>
      <c r="AO184" s="201"/>
      <c r="AP184" s="201"/>
      <c r="AQ184" s="201"/>
      <c r="AR184" s="201"/>
      <c r="AS184" s="201"/>
      <c r="AT184" s="201"/>
      <c r="AU184" s="201"/>
      <c r="AV184" s="201"/>
      <c r="AW184" s="201"/>
      <c r="AX184" s="201"/>
      <c r="AY184" s="201"/>
    </row>
    <row r="185" spans="1:51" s="3" customFormat="1" hidden="1" x14ac:dyDescent="0.2">
      <c r="A185" s="90"/>
      <c r="B185" s="487"/>
      <c r="C185" s="487"/>
      <c r="D185" s="487"/>
      <c r="E185" s="487"/>
      <c r="F185" s="487"/>
      <c r="G185" s="145"/>
      <c r="H185" s="145"/>
      <c r="I185" s="145"/>
      <c r="J185" s="145"/>
      <c r="K185" s="145"/>
      <c r="L185" s="145"/>
      <c r="M185" s="145"/>
      <c r="N185" s="145"/>
      <c r="O185" s="144"/>
      <c r="P185" s="145"/>
      <c r="Q185" s="197">
        <f t="shared" si="78"/>
        <v>0</v>
      </c>
      <c r="R185" s="412"/>
      <c r="S185" s="413"/>
      <c r="T185" s="204"/>
      <c r="U185" s="200"/>
      <c r="V185" s="201"/>
      <c r="W185" s="201"/>
      <c r="X185" s="201"/>
      <c r="Y185" s="201"/>
      <c r="Z185" s="201"/>
      <c r="AA185" s="201"/>
      <c r="AB185" s="201"/>
      <c r="AC185" s="201"/>
      <c r="AD185" s="201"/>
      <c r="AE185" s="201"/>
      <c r="AF185" s="201"/>
      <c r="AG185" s="201"/>
      <c r="AH185" s="201"/>
      <c r="AI185" s="201"/>
      <c r="AJ185" s="201"/>
      <c r="AK185" s="201"/>
      <c r="AL185" s="201"/>
      <c r="AM185" s="201"/>
      <c r="AN185" s="201"/>
      <c r="AO185" s="201"/>
      <c r="AP185" s="201"/>
      <c r="AQ185" s="201"/>
      <c r="AR185" s="201"/>
      <c r="AS185" s="201"/>
      <c r="AT185" s="201"/>
      <c r="AU185" s="201"/>
      <c r="AV185" s="201"/>
      <c r="AW185" s="201"/>
      <c r="AX185" s="201"/>
      <c r="AY185" s="201"/>
    </row>
    <row r="186" spans="1:51" s="3" customFormat="1" hidden="1" x14ac:dyDescent="0.2">
      <c r="A186" s="90"/>
      <c r="B186" s="487"/>
      <c r="C186" s="487"/>
      <c r="D186" s="487"/>
      <c r="E186" s="487"/>
      <c r="F186" s="487"/>
      <c r="G186" s="145"/>
      <c r="H186" s="145"/>
      <c r="I186" s="145"/>
      <c r="J186" s="145"/>
      <c r="K186" s="145"/>
      <c r="L186" s="145"/>
      <c r="M186" s="145"/>
      <c r="N186" s="145"/>
      <c r="O186" s="144"/>
      <c r="P186" s="145"/>
      <c r="Q186" s="196">
        <f t="shared" si="78"/>
        <v>0</v>
      </c>
      <c r="R186" s="412"/>
      <c r="S186" s="413"/>
      <c r="T186" s="204"/>
      <c r="U186" s="200"/>
      <c r="V186" s="201"/>
      <c r="W186" s="201"/>
      <c r="X186" s="201"/>
      <c r="Y186" s="201"/>
      <c r="Z186" s="201"/>
      <c r="AA186" s="201"/>
      <c r="AB186" s="201"/>
      <c r="AC186" s="201"/>
      <c r="AD186" s="201"/>
      <c r="AE186" s="201"/>
      <c r="AF186" s="201"/>
      <c r="AG186" s="201"/>
      <c r="AH186" s="201"/>
      <c r="AI186" s="201"/>
      <c r="AJ186" s="201"/>
      <c r="AK186" s="201"/>
      <c r="AL186" s="201"/>
      <c r="AM186" s="201"/>
      <c r="AN186" s="201"/>
      <c r="AO186" s="201"/>
      <c r="AP186" s="201"/>
      <c r="AQ186" s="201"/>
      <c r="AR186" s="201"/>
      <c r="AS186" s="201"/>
      <c r="AT186" s="201"/>
      <c r="AU186" s="201"/>
      <c r="AV186" s="201"/>
      <c r="AW186" s="201"/>
      <c r="AX186" s="201"/>
      <c r="AY186" s="201"/>
    </row>
    <row r="187" spans="1:51" s="3" customFormat="1" hidden="1" x14ac:dyDescent="0.2">
      <c r="A187" s="90"/>
      <c r="B187" s="487"/>
      <c r="C187" s="487"/>
      <c r="D187" s="487"/>
      <c r="E187" s="487"/>
      <c r="F187" s="487"/>
      <c r="G187" s="145"/>
      <c r="H187" s="145"/>
      <c r="I187" s="145"/>
      <c r="J187" s="145"/>
      <c r="K187" s="145"/>
      <c r="L187" s="145"/>
      <c r="M187" s="145"/>
      <c r="N187" s="145"/>
      <c r="O187" s="144"/>
      <c r="P187" s="145"/>
      <c r="Q187" s="197">
        <f t="shared" si="78"/>
        <v>0</v>
      </c>
      <c r="R187" s="412"/>
      <c r="S187" s="413"/>
      <c r="T187" s="204"/>
      <c r="U187" s="200"/>
      <c r="V187" s="201"/>
      <c r="W187" s="201"/>
      <c r="X187" s="201"/>
      <c r="Y187" s="201"/>
      <c r="Z187" s="201"/>
      <c r="AA187" s="201"/>
      <c r="AB187" s="201"/>
      <c r="AC187" s="201"/>
      <c r="AD187" s="201"/>
      <c r="AE187" s="201"/>
      <c r="AF187" s="201"/>
      <c r="AG187" s="201"/>
      <c r="AH187" s="201"/>
      <c r="AI187" s="201"/>
      <c r="AJ187" s="201"/>
      <c r="AK187" s="201"/>
      <c r="AL187" s="201"/>
      <c r="AM187" s="201"/>
      <c r="AN187" s="201"/>
      <c r="AO187" s="201"/>
      <c r="AP187" s="201"/>
      <c r="AQ187" s="201"/>
      <c r="AR187" s="201"/>
      <c r="AS187" s="201"/>
      <c r="AT187" s="201"/>
      <c r="AU187" s="201"/>
      <c r="AV187" s="201"/>
      <c r="AW187" s="201"/>
      <c r="AX187" s="201"/>
      <c r="AY187" s="201"/>
    </row>
    <row r="188" spans="1:51" s="3" customFormat="1" hidden="1" x14ac:dyDescent="0.2">
      <c r="A188" s="90"/>
      <c r="B188" s="487"/>
      <c r="C188" s="487"/>
      <c r="D188" s="487"/>
      <c r="E188" s="487"/>
      <c r="F188" s="487"/>
      <c r="G188" s="145"/>
      <c r="H188" s="145"/>
      <c r="I188" s="145"/>
      <c r="J188" s="145"/>
      <c r="K188" s="145"/>
      <c r="L188" s="145"/>
      <c r="M188" s="145"/>
      <c r="N188" s="145"/>
      <c r="O188" s="144"/>
      <c r="P188" s="145"/>
      <c r="Q188" s="196">
        <f t="shared" si="78"/>
        <v>0</v>
      </c>
      <c r="R188" s="412"/>
      <c r="S188" s="413"/>
      <c r="T188" s="204"/>
      <c r="U188" s="200"/>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1"/>
      <c r="AY188" s="201"/>
    </row>
    <row r="189" spans="1:51" s="3" customFormat="1" hidden="1" x14ac:dyDescent="0.2">
      <c r="A189" s="90"/>
      <c r="B189" s="487"/>
      <c r="C189" s="487"/>
      <c r="D189" s="487"/>
      <c r="E189" s="487"/>
      <c r="F189" s="487"/>
      <c r="G189" s="145"/>
      <c r="H189" s="145"/>
      <c r="I189" s="145"/>
      <c r="J189" s="145"/>
      <c r="K189" s="145"/>
      <c r="L189" s="145"/>
      <c r="M189" s="145"/>
      <c r="N189" s="145"/>
      <c r="O189" s="144"/>
      <c r="P189" s="145"/>
      <c r="Q189" s="197">
        <f t="shared" si="78"/>
        <v>0</v>
      </c>
      <c r="R189" s="412"/>
      <c r="S189" s="413"/>
      <c r="T189" s="204"/>
      <c r="U189" s="200"/>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201"/>
      <c r="AY189" s="201"/>
    </row>
    <row r="190" spans="1:51" s="3" customFormat="1" hidden="1" x14ac:dyDescent="0.2">
      <c r="A190" s="90"/>
      <c r="B190" s="487"/>
      <c r="C190" s="487"/>
      <c r="D190" s="487"/>
      <c r="E190" s="487"/>
      <c r="F190" s="487"/>
      <c r="G190" s="145"/>
      <c r="H190" s="145"/>
      <c r="I190" s="145"/>
      <c r="J190" s="145"/>
      <c r="K190" s="145"/>
      <c r="L190" s="145"/>
      <c r="M190" s="145"/>
      <c r="N190" s="145"/>
      <c r="O190" s="144"/>
      <c r="P190" s="145"/>
      <c r="Q190" s="196">
        <f t="shared" si="78"/>
        <v>0</v>
      </c>
      <c r="R190" s="412"/>
      <c r="S190" s="413"/>
      <c r="T190" s="204"/>
      <c r="U190" s="200"/>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1"/>
      <c r="AY190" s="201"/>
    </row>
    <row r="191" spans="1:51" s="3" customFormat="1" ht="15.75" hidden="1" thickBot="1" x14ac:dyDescent="0.25">
      <c r="A191" s="90"/>
      <c r="B191" s="487"/>
      <c r="C191" s="487"/>
      <c r="D191" s="487"/>
      <c r="E191" s="487"/>
      <c r="F191" s="487"/>
      <c r="G191" s="145"/>
      <c r="H191" s="145"/>
      <c r="I191" s="145"/>
      <c r="J191" s="145"/>
      <c r="K191" s="145"/>
      <c r="L191" s="145"/>
      <c r="M191" s="145"/>
      <c r="N191" s="145"/>
      <c r="O191" s="144"/>
      <c r="P191" s="145"/>
      <c r="Q191" s="198">
        <f t="shared" si="78"/>
        <v>0</v>
      </c>
      <c r="R191" s="414"/>
      <c r="S191" s="415"/>
      <c r="T191" s="204"/>
      <c r="U191" s="200"/>
      <c r="V191" s="201"/>
      <c r="W191" s="206"/>
      <c r="X191" s="206"/>
      <c r="Y191" s="206"/>
      <c r="Z191" s="206"/>
      <c r="AA191" s="206"/>
      <c r="AB191" s="206"/>
      <c r="AC191" s="206"/>
      <c r="AD191" s="206"/>
      <c r="AE191" s="206"/>
      <c r="AF191" s="201"/>
      <c r="AG191" s="201"/>
      <c r="AH191" s="201"/>
      <c r="AI191" s="201"/>
      <c r="AJ191" s="201"/>
      <c r="AK191" s="201"/>
      <c r="AL191" s="201"/>
      <c r="AM191" s="201"/>
      <c r="AN191" s="201"/>
      <c r="AO191" s="201"/>
      <c r="AP191" s="201"/>
      <c r="AQ191" s="201"/>
      <c r="AR191" s="201"/>
      <c r="AS191" s="201"/>
      <c r="AT191" s="201"/>
      <c r="AU191" s="201"/>
      <c r="AV191" s="201"/>
      <c r="AW191" s="201"/>
      <c r="AX191" s="201"/>
      <c r="AY191" s="201"/>
    </row>
    <row r="192" spans="1:51" s="3" customFormat="1" ht="15" hidden="1" customHeight="1" thickBot="1" x14ac:dyDescent="0.25">
      <c r="A192" s="489" t="s">
        <v>95</v>
      </c>
      <c r="B192" s="490"/>
      <c r="C192" s="490"/>
      <c r="D192" s="490"/>
      <c r="E192" s="490"/>
      <c r="F192" s="491"/>
      <c r="G192" s="143">
        <f>ROUND(SUM(G193:G227),2)</f>
        <v>0</v>
      </c>
      <c r="H192" s="143">
        <f t="shared" ref="H192" si="79">ROUND(SUM(H193:H227),2)</f>
        <v>0</v>
      </c>
      <c r="I192" s="143">
        <f t="shared" ref="I192" si="80">ROUND(SUM(I193:I227),2)</f>
        <v>0</v>
      </c>
      <c r="J192" s="143">
        <f t="shared" ref="J192" si="81">ROUND(SUM(J193:J227),2)</f>
        <v>0</v>
      </c>
      <c r="K192" s="143">
        <f t="shared" ref="K192" si="82">ROUND(SUM(K193:K227),2)</f>
        <v>0</v>
      </c>
      <c r="L192" s="143">
        <f t="shared" ref="L192" si="83">ROUND(SUM(L193:L227),2)</f>
        <v>0</v>
      </c>
      <c r="M192" s="143">
        <f t="shared" ref="M192" si="84">ROUND(SUM(M193:M227),2)</f>
        <v>0</v>
      </c>
      <c r="N192" s="143">
        <f t="shared" ref="N192" si="85">ROUND(SUM(N193:N227),2)</f>
        <v>0</v>
      </c>
      <c r="O192" s="143">
        <f t="shared" ref="O192" si="86">ROUND(SUM(O193:O227),2)</f>
        <v>0</v>
      </c>
      <c r="P192" s="143">
        <f t="shared" ref="P192:Q192" si="87">ROUND(SUM(P193:P227),2)</f>
        <v>0</v>
      </c>
      <c r="Q192" s="91">
        <f t="shared" si="87"/>
        <v>0</v>
      </c>
      <c r="R192" s="408"/>
      <c r="S192" s="409">
        <f>SUM(S193:S227)</f>
        <v>0</v>
      </c>
      <c r="T192" s="203" t="str">
        <f>IF(SUM(G192:P192)=SUM(Q193:Q227),"match","sum error")</f>
        <v>match</v>
      </c>
      <c r="U192" s="200"/>
      <c r="V192" s="214">
        <f>SUM(W193:AF193)</f>
        <v>0</v>
      </c>
      <c r="W192" s="206" t="str">
        <f>G$11</f>
        <v>PR</v>
      </c>
      <c r="X192" s="206" t="str">
        <f t="shared" ref="X192" si="88">H$11</f>
        <v>PM</v>
      </c>
      <c r="Y192" s="206" t="str">
        <f t="shared" ref="Y192" si="89">I$11</f>
        <v>SENG</v>
      </c>
      <c r="Z192" s="206" t="str">
        <f t="shared" ref="Z192" si="90">J$11</f>
        <v>ENG</v>
      </c>
      <c r="AA192" s="206" t="str">
        <f t="shared" ref="AA192" si="91">K$11</f>
        <v>SDES</v>
      </c>
      <c r="AB192" s="206" t="str">
        <f t="shared" ref="AB192" si="92">L$11</f>
        <v>DES</v>
      </c>
      <c r="AC192" s="206" t="str">
        <f t="shared" ref="AC192" si="93">M$11</f>
        <v>TECH</v>
      </c>
      <c r="AD192" s="206" t="str">
        <f t="shared" ref="AD192" si="94">N$11</f>
        <v>ADM</v>
      </c>
      <c r="AE192" s="206" t="str">
        <f t="shared" ref="AE192" si="95">O$11</f>
        <v>UD1</v>
      </c>
      <c r="AF192" s="206" t="str">
        <f t="shared" ref="AF192" si="96">P$11</f>
        <v>UD2</v>
      </c>
      <c r="AG192" s="201"/>
      <c r="AH192" s="201"/>
      <c r="AI192" s="201"/>
      <c r="AJ192" s="201"/>
      <c r="AK192" s="201"/>
      <c r="AL192" s="201"/>
      <c r="AM192" s="201"/>
      <c r="AN192" s="201"/>
      <c r="AO192" s="201"/>
      <c r="AP192" s="201"/>
      <c r="AQ192" s="201"/>
      <c r="AR192" s="201"/>
      <c r="AS192" s="201"/>
      <c r="AT192" s="201"/>
      <c r="AU192" s="201"/>
      <c r="AV192" s="201"/>
      <c r="AW192" s="201"/>
      <c r="AX192" s="201"/>
      <c r="AY192" s="201"/>
    </row>
    <row r="193" spans="1:51" s="3" customFormat="1" hidden="1" x14ac:dyDescent="0.2">
      <c r="A193" s="306">
        <v>1</v>
      </c>
      <c r="B193" s="487" t="s">
        <v>74</v>
      </c>
      <c r="C193" s="487"/>
      <c r="D193" s="487"/>
      <c r="E193" s="487"/>
      <c r="F193" s="488"/>
      <c r="G193" s="98"/>
      <c r="H193" s="98"/>
      <c r="I193" s="98"/>
      <c r="J193" s="98"/>
      <c r="K193" s="98"/>
      <c r="L193" s="98"/>
      <c r="M193" s="98"/>
      <c r="N193" s="98"/>
      <c r="O193" s="98"/>
      <c r="P193" s="145"/>
      <c r="Q193" s="196">
        <f>ROUND(SUM(G193:P193),2)</f>
        <v>0</v>
      </c>
      <c r="R193" s="410"/>
      <c r="S193" s="411"/>
      <c r="T193" s="204"/>
      <c r="U193" s="200"/>
      <c r="V193" s="201"/>
      <c r="W193" s="208">
        <f>G192*'Staffing Plan'!$M$25</f>
        <v>0</v>
      </c>
      <c r="X193" s="208">
        <f>H192*'Staffing Plan'!$M$33</f>
        <v>0</v>
      </c>
      <c r="Y193" s="208">
        <f>I192*'Staffing Plan'!$M$47</f>
        <v>0</v>
      </c>
      <c r="Z193" s="208">
        <f>J192*'Staffing Plan'!$M$61</f>
        <v>0</v>
      </c>
      <c r="AA193" s="208">
        <f>K192*'Staffing Plan'!$M$75</f>
        <v>0</v>
      </c>
      <c r="AB193" s="208">
        <f>L192*'Staffing Plan'!$M$89</f>
        <v>0</v>
      </c>
      <c r="AC193" s="208">
        <f>M192*'Staffing Plan'!$M$103</f>
        <v>0</v>
      </c>
      <c r="AD193" s="208">
        <f>N192*'Staffing Plan'!$M$117</f>
        <v>0</v>
      </c>
      <c r="AE193" s="208">
        <f>O192*'Staffing Plan'!$M$131</f>
        <v>0</v>
      </c>
      <c r="AF193" s="208">
        <f>P192*'Staffing Plan'!$M$145</f>
        <v>0</v>
      </c>
      <c r="AG193" s="201"/>
      <c r="AH193" s="201"/>
      <c r="AI193" s="201"/>
      <c r="AJ193" s="201"/>
      <c r="AK193" s="201"/>
      <c r="AL193" s="201"/>
      <c r="AM193" s="201"/>
      <c r="AN193" s="201"/>
      <c r="AO193" s="201"/>
      <c r="AP193" s="201"/>
      <c r="AQ193" s="201"/>
      <c r="AR193" s="201"/>
      <c r="AS193" s="201"/>
      <c r="AT193" s="201"/>
      <c r="AU193" s="201"/>
      <c r="AV193" s="201"/>
      <c r="AW193" s="201"/>
      <c r="AX193" s="201"/>
      <c r="AY193" s="201"/>
    </row>
    <row r="194" spans="1:51" s="3" customFormat="1" ht="15" hidden="1" customHeight="1" x14ac:dyDescent="0.2">
      <c r="A194" s="306">
        <v>2</v>
      </c>
      <c r="B194" s="487" t="s">
        <v>74</v>
      </c>
      <c r="C194" s="487"/>
      <c r="D194" s="487"/>
      <c r="E194" s="487"/>
      <c r="F194" s="488"/>
      <c r="G194" s="98"/>
      <c r="H194" s="98"/>
      <c r="I194" s="98"/>
      <c r="J194" s="98"/>
      <c r="K194" s="98"/>
      <c r="L194" s="98"/>
      <c r="M194" s="98"/>
      <c r="N194" s="98"/>
      <c r="O194" s="98"/>
      <c r="P194" s="145"/>
      <c r="Q194" s="196">
        <f t="shared" ref="Q194:Q227" si="97">ROUND(SUM(G194:P194),2)</f>
        <v>0</v>
      </c>
      <c r="R194" s="412"/>
      <c r="S194" s="413"/>
      <c r="T194" s="204"/>
      <c r="U194" s="200"/>
      <c r="V194" s="201"/>
      <c r="W194" s="201"/>
      <c r="X194" s="201"/>
      <c r="Y194" s="201"/>
      <c r="Z194" s="201"/>
      <c r="AA194" s="201"/>
      <c r="AB194" s="201"/>
      <c r="AC194" s="201"/>
      <c r="AD194" s="201"/>
      <c r="AE194" s="201"/>
      <c r="AF194" s="201"/>
      <c r="AG194" s="201"/>
      <c r="AH194" s="201"/>
      <c r="AI194" s="201"/>
      <c r="AJ194" s="201"/>
      <c r="AK194" s="201"/>
      <c r="AL194" s="201"/>
      <c r="AM194" s="201"/>
      <c r="AN194" s="201"/>
      <c r="AO194" s="201"/>
      <c r="AP194" s="201"/>
      <c r="AQ194" s="201"/>
      <c r="AR194" s="201"/>
      <c r="AS194" s="201"/>
      <c r="AT194" s="201"/>
      <c r="AU194" s="201"/>
      <c r="AV194" s="201"/>
      <c r="AW194" s="201"/>
      <c r="AX194" s="201"/>
      <c r="AY194" s="201"/>
    </row>
    <row r="195" spans="1:51" s="3" customFormat="1" ht="15" hidden="1" customHeight="1" x14ac:dyDescent="0.2">
      <c r="A195" s="306">
        <v>3</v>
      </c>
      <c r="B195" s="487" t="s">
        <v>74</v>
      </c>
      <c r="C195" s="487"/>
      <c r="D195" s="487"/>
      <c r="E195" s="487"/>
      <c r="F195" s="488"/>
      <c r="G195" s="98"/>
      <c r="H195" s="98"/>
      <c r="I195" s="98"/>
      <c r="J195" s="98"/>
      <c r="K195" s="98"/>
      <c r="L195" s="98"/>
      <c r="M195" s="98"/>
      <c r="N195" s="98"/>
      <c r="O195" s="98"/>
      <c r="P195" s="145"/>
      <c r="Q195" s="197">
        <f t="shared" si="97"/>
        <v>0</v>
      </c>
      <c r="R195" s="412"/>
      <c r="S195" s="413"/>
      <c r="T195" s="204"/>
      <c r="U195" s="200"/>
      <c r="V195" s="201"/>
      <c r="W195" s="201"/>
      <c r="X195" s="201"/>
      <c r="Y195" s="201"/>
      <c r="Z195" s="201"/>
      <c r="AA195" s="201"/>
      <c r="AB195" s="201"/>
      <c r="AC195" s="201"/>
      <c r="AD195" s="201"/>
      <c r="AE195" s="201"/>
      <c r="AF195" s="201"/>
      <c r="AG195" s="201"/>
      <c r="AH195" s="201"/>
      <c r="AI195" s="201"/>
      <c r="AJ195" s="201"/>
      <c r="AK195" s="201"/>
      <c r="AL195" s="201"/>
      <c r="AM195" s="201"/>
      <c r="AN195" s="201"/>
      <c r="AO195" s="201"/>
      <c r="AP195" s="201"/>
      <c r="AQ195" s="201"/>
      <c r="AR195" s="201"/>
      <c r="AS195" s="201"/>
      <c r="AT195" s="201"/>
      <c r="AU195" s="201"/>
      <c r="AV195" s="201"/>
      <c r="AW195" s="201"/>
      <c r="AX195" s="201"/>
      <c r="AY195" s="201"/>
    </row>
    <row r="196" spans="1:51" s="3" customFormat="1" ht="15" hidden="1" customHeight="1" x14ac:dyDescent="0.2">
      <c r="A196" s="306">
        <v>4</v>
      </c>
      <c r="B196" s="487" t="s">
        <v>74</v>
      </c>
      <c r="C196" s="487"/>
      <c r="D196" s="487"/>
      <c r="E196" s="487"/>
      <c r="F196" s="488"/>
      <c r="G196" s="98"/>
      <c r="H196" s="98"/>
      <c r="I196" s="98"/>
      <c r="J196" s="98"/>
      <c r="K196" s="98"/>
      <c r="L196" s="98"/>
      <c r="M196" s="98"/>
      <c r="N196" s="98"/>
      <c r="O196" s="98"/>
      <c r="P196" s="145"/>
      <c r="Q196" s="196">
        <f t="shared" si="97"/>
        <v>0</v>
      </c>
      <c r="R196" s="412"/>
      <c r="S196" s="413"/>
      <c r="T196" s="204"/>
      <c r="U196" s="200"/>
      <c r="V196" s="201"/>
      <c r="W196" s="201"/>
      <c r="X196" s="201"/>
      <c r="Y196" s="201"/>
      <c r="Z196" s="201"/>
      <c r="AA196" s="201"/>
      <c r="AB196" s="201"/>
      <c r="AC196" s="201"/>
      <c r="AD196" s="201"/>
      <c r="AE196" s="201"/>
      <c r="AF196" s="201"/>
      <c r="AG196" s="201"/>
      <c r="AH196" s="201"/>
      <c r="AI196" s="201"/>
      <c r="AJ196" s="201"/>
      <c r="AK196" s="201"/>
      <c r="AL196" s="201"/>
      <c r="AM196" s="201"/>
      <c r="AN196" s="201"/>
      <c r="AO196" s="201"/>
      <c r="AP196" s="201"/>
      <c r="AQ196" s="201"/>
      <c r="AR196" s="201"/>
      <c r="AS196" s="201"/>
      <c r="AT196" s="201"/>
      <c r="AU196" s="201"/>
      <c r="AV196" s="201"/>
      <c r="AW196" s="201"/>
      <c r="AX196" s="201"/>
      <c r="AY196" s="201"/>
    </row>
    <row r="197" spans="1:51" s="3" customFormat="1" ht="15" hidden="1" customHeight="1" x14ac:dyDescent="0.2">
      <c r="A197" s="306">
        <v>5</v>
      </c>
      <c r="B197" s="487" t="s">
        <v>74</v>
      </c>
      <c r="C197" s="487"/>
      <c r="D197" s="487"/>
      <c r="E197" s="487"/>
      <c r="F197" s="488"/>
      <c r="G197" s="98"/>
      <c r="H197" s="98"/>
      <c r="I197" s="98"/>
      <c r="J197" s="98"/>
      <c r="K197" s="98"/>
      <c r="L197" s="98"/>
      <c r="M197" s="98"/>
      <c r="N197" s="98"/>
      <c r="O197" s="98"/>
      <c r="P197" s="145"/>
      <c r="Q197" s="197">
        <f t="shared" si="97"/>
        <v>0</v>
      </c>
      <c r="R197" s="412"/>
      <c r="S197" s="413"/>
      <c r="T197" s="204"/>
      <c r="U197" s="200"/>
      <c r="V197" s="201"/>
      <c r="W197" s="201"/>
      <c r="X197" s="201"/>
      <c r="Y197" s="201"/>
      <c r="Z197" s="201"/>
      <c r="AA197" s="201"/>
      <c r="AB197" s="201"/>
      <c r="AC197" s="201"/>
      <c r="AD197" s="201"/>
      <c r="AE197" s="201"/>
      <c r="AF197" s="201"/>
      <c r="AG197" s="201"/>
      <c r="AH197" s="201"/>
      <c r="AI197" s="201"/>
      <c r="AJ197" s="201"/>
      <c r="AK197" s="201"/>
      <c r="AL197" s="201"/>
      <c r="AM197" s="201"/>
      <c r="AN197" s="201"/>
      <c r="AO197" s="201"/>
      <c r="AP197" s="201"/>
      <c r="AQ197" s="201"/>
      <c r="AR197" s="201"/>
      <c r="AS197" s="201"/>
      <c r="AT197" s="201"/>
      <c r="AU197" s="201"/>
      <c r="AV197" s="201"/>
      <c r="AW197" s="201"/>
      <c r="AX197" s="201"/>
      <c r="AY197" s="201"/>
    </row>
    <row r="198" spans="1:51" s="3" customFormat="1" ht="15" hidden="1" customHeight="1" x14ac:dyDescent="0.2">
      <c r="A198" s="306">
        <v>6</v>
      </c>
      <c r="B198" s="487" t="s">
        <v>74</v>
      </c>
      <c r="C198" s="487"/>
      <c r="D198" s="487"/>
      <c r="E198" s="487"/>
      <c r="F198" s="488"/>
      <c r="G198" s="98"/>
      <c r="H198" s="98"/>
      <c r="I198" s="98"/>
      <c r="J198" s="98"/>
      <c r="K198" s="98"/>
      <c r="L198" s="98"/>
      <c r="M198" s="98"/>
      <c r="N198" s="98"/>
      <c r="O198" s="98"/>
      <c r="P198" s="145"/>
      <c r="Q198" s="196">
        <f t="shared" si="97"/>
        <v>0</v>
      </c>
      <c r="R198" s="412"/>
      <c r="S198" s="413"/>
      <c r="T198" s="204"/>
      <c r="U198" s="200"/>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1"/>
      <c r="AY198" s="201"/>
    </row>
    <row r="199" spans="1:51" s="3" customFormat="1" hidden="1" x14ac:dyDescent="0.2">
      <c r="A199" s="307"/>
      <c r="B199" s="487"/>
      <c r="C199" s="487"/>
      <c r="D199" s="487"/>
      <c r="E199" s="487"/>
      <c r="F199" s="488"/>
      <c r="G199" s="98"/>
      <c r="H199" s="98"/>
      <c r="I199" s="98"/>
      <c r="J199" s="98"/>
      <c r="K199" s="98"/>
      <c r="L199" s="98"/>
      <c r="M199" s="98"/>
      <c r="N199" s="98"/>
      <c r="O199" s="98"/>
      <c r="P199" s="145"/>
      <c r="Q199" s="197">
        <f t="shared" si="97"/>
        <v>0</v>
      </c>
      <c r="R199" s="412"/>
      <c r="S199" s="413"/>
      <c r="T199" s="204"/>
      <c r="U199" s="200"/>
      <c r="V199" s="201"/>
      <c r="W199" s="201"/>
      <c r="X199" s="201"/>
      <c r="Y199" s="201"/>
      <c r="Z199" s="201"/>
      <c r="AA199" s="201"/>
      <c r="AB199" s="201"/>
      <c r="AC199" s="201"/>
      <c r="AD199" s="201"/>
      <c r="AE199" s="201"/>
      <c r="AF199" s="201"/>
      <c r="AG199" s="201"/>
      <c r="AH199" s="201"/>
      <c r="AI199" s="201"/>
      <c r="AJ199" s="201"/>
      <c r="AK199" s="201"/>
      <c r="AL199" s="201"/>
      <c r="AM199" s="201"/>
      <c r="AN199" s="201"/>
      <c r="AO199" s="201"/>
      <c r="AP199" s="201"/>
      <c r="AQ199" s="201"/>
      <c r="AR199" s="201"/>
      <c r="AS199" s="201"/>
      <c r="AT199" s="201"/>
      <c r="AU199" s="201"/>
      <c r="AV199" s="201"/>
      <c r="AW199" s="201"/>
      <c r="AX199" s="201"/>
      <c r="AY199" s="201"/>
    </row>
    <row r="200" spans="1:51" s="3" customFormat="1" hidden="1" x14ac:dyDescent="0.2">
      <c r="A200" s="307"/>
      <c r="B200" s="487"/>
      <c r="C200" s="487"/>
      <c r="D200" s="487"/>
      <c r="E200" s="487"/>
      <c r="F200" s="488"/>
      <c r="G200" s="98"/>
      <c r="H200" s="98"/>
      <c r="I200" s="98"/>
      <c r="J200" s="98"/>
      <c r="K200" s="98"/>
      <c r="L200" s="98"/>
      <c r="M200" s="98"/>
      <c r="N200" s="98"/>
      <c r="O200" s="98"/>
      <c r="P200" s="145"/>
      <c r="Q200" s="196">
        <f t="shared" si="97"/>
        <v>0</v>
      </c>
      <c r="R200" s="412"/>
      <c r="S200" s="413"/>
      <c r="T200" s="204"/>
      <c r="U200" s="200"/>
      <c r="V200" s="201"/>
      <c r="W200" s="201"/>
      <c r="X200" s="201"/>
      <c r="Y200" s="201"/>
      <c r="Z200" s="201"/>
      <c r="AA200" s="201"/>
      <c r="AB200" s="201"/>
      <c r="AC200" s="201"/>
      <c r="AD200" s="201"/>
      <c r="AE200" s="201"/>
      <c r="AF200" s="201"/>
      <c r="AG200" s="201"/>
      <c r="AH200" s="201"/>
      <c r="AI200" s="201"/>
      <c r="AJ200" s="201"/>
      <c r="AK200" s="201"/>
      <c r="AL200" s="201"/>
      <c r="AM200" s="201"/>
      <c r="AN200" s="201"/>
      <c r="AO200" s="201"/>
      <c r="AP200" s="201"/>
      <c r="AQ200" s="201"/>
      <c r="AR200" s="201"/>
      <c r="AS200" s="201"/>
      <c r="AT200" s="201"/>
      <c r="AU200" s="201"/>
      <c r="AV200" s="201"/>
      <c r="AW200" s="201"/>
      <c r="AX200" s="201"/>
      <c r="AY200" s="201"/>
    </row>
    <row r="201" spans="1:51" s="3" customFormat="1" hidden="1" x14ac:dyDescent="0.2">
      <c r="A201" s="307"/>
      <c r="B201" s="487"/>
      <c r="C201" s="487"/>
      <c r="D201" s="487"/>
      <c r="E201" s="487"/>
      <c r="F201" s="488"/>
      <c r="G201" s="98"/>
      <c r="H201" s="98"/>
      <c r="I201" s="98"/>
      <c r="J201" s="98"/>
      <c r="K201" s="98"/>
      <c r="L201" s="98"/>
      <c r="M201" s="98"/>
      <c r="N201" s="98"/>
      <c r="O201" s="98"/>
      <c r="P201" s="145"/>
      <c r="Q201" s="197">
        <f t="shared" si="97"/>
        <v>0</v>
      </c>
      <c r="R201" s="412"/>
      <c r="S201" s="413"/>
      <c r="T201" s="204"/>
      <c r="U201" s="200"/>
      <c r="V201" s="201"/>
      <c r="W201" s="201"/>
      <c r="X201" s="201"/>
      <c r="Y201" s="201"/>
      <c r="Z201" s="201"/>
      <c r="AA201" s="201"/>
      <c r="AB201" s="201"/>
      <c r="AC201" s="201"/>
      <c r="AD201" s="201"/>
      <c r="AE201" s="201"/>
      <c r="AF201" s="201"/>
      <c r="AG201" s="201"/>
      <c r="AH201" s="201"/>
      <c r="AI201" s="201"/>
      <c r="AJ201" s="201"/>
      <c r="AK201" s="201"/>
      <c r="AL201" s="201"/>
      <c r="AM201" s="201"/>
      <c r="AN201" s="201"/>
      <c r="AO201" s="201"/>
      <c r="AP201" s="201"/>
      <c r="AQ201" s="201"/>
      <c r="AR201" s="201"/>
      <c r="AS201" s="201"/>
      <c r="AT201" s="201"/>
      <c r="AU201" s="201"/>
      <c r="AV201" s="201"/>
      <c r="AW201" s="201"/>
      <c r="AX201" s="201"/>
      <c r="AY201" s="201"/>
    </row>
    <row r="202" spans="1:51" s="3" customFormat="1" hidden="1" x14ac:dyDescent="0.2">
      <c r="A202" s="307"/>
      <c r="B202" s="487"/>
      <c r="C202" s="487"/>
      <c r="D202" s="487"/>
      <c r="E202" s="487"/>
      <c r="F202" s="488"/>
      <c r="G202" s="98"/>
      <c r="H202" s="98"/>
      <c r="I202" s="98"/>
      <c r="J202" s="98"/>
      <c r="K202" s="98"/>
      <c r="L202" s="98"/>
      <c r="M202" s="98"/>
      <c r="N202" s="98"/>
      <c r="O202" s="98"/>
      <c r="P202" s="145"/>
      <c r="Q202" s="196">
        <f t="shared" si="97"/>
        <v>0</v>
      </c>
      <c r="R202" s="412"/>
      <c r="S202" s="413"/>
      <c r="T202" s="204"/>
      <c r="U202" s="200"/>
      <c r="V202" s="201"/>
      <c r="W202" s="201"/>
      <c r="X202" s="201"/>
      <c r="Y202" s="201"/>
      <c r="Z202" s="201"/>
      <c r="AA202" s="201"/>
      <c r="AB202" s="201"/>
      <c r="AC202" s="201"/>
      <c r="AD202" s="201"/>
      <c r="AE202" s="201"/>
      <c r="AF202" s="201"/>
      <c r="AG202" s="201"/>
      <c r="AH202" s="201"/>
      <c r="AI202" s="201"/>
      <c r="AJ202" s="201"/>
      <c r="AK202" s="201"/>
      <c r="AL202" s="201"/>
      <c r="AM202" s="201"/>
      <c r="AN202" s="201"/>
      <c r="AO202" s="201"/>
      <c r="AP202" s="201"/>
      <c r="AQ202" s="201"/>
      <c r="AR202" s="201"/>
      <c r="AS202" s="201"/>
      <c r="AT202" s="201"/>
      <c r="AU202" s="201"/>
      <c r="AV202" s="201"/>
      <c r="AW202" s="201"/>
      <c r="AX202" s="201"/>
      <c r="AY202" s="201"/>
    </row>
    <row r="203" spans="1:51" s="3" customFormat="1" hidden="1" x14ac:dyDescent="0.2">
      <c r="A203" s="307"/>
      <c r="B203" s="487"/>
      <c r="C203" s="487"/>
      <c r="D203" s="487"/>
      <c r="E203" s="487"/>
      <c r="F203" s="488"/>
      <c r="G203" s="98"/>
      <c r="H203" s="98"/>
      <c r="I203" s="98"/>
      <c r="J203" s="98"/>
      <c r="K203" s="98"/>
      <c r="L203" s="98"/>
      <c r="M203" s="98"/>
      <c r="N203" s="98"/>
      <c r="O203" s="98"/>
      <c r="P203" s="145"/>
      <c r="Q203" s="197">
        <f t="shared" si="97"/>
        <v>0</v>
      </c>
      <c r="R203" s="412"/>
      <c r="S203" s="413"/>
      <c r="T203" s="204"/>
      <c r="U203" s="200"/>
      <c r="V203" s="201"/>
      <c r="W203" s="201"/>
      <c r="X203" s="201"/>
      <c r="Y203" s="201"/>
      <c r="Z203" s="201"/>
      <c r="AA203" s="201"/>
      <c r="AB203" s="201"/>
      <c r="AC203" s="201"/>
      <c r="AD203" s="201"/>
      <c r="AE203" s="201"/>
      <c r="AF203" s="201"/>
      <c r="AG203" s="201"/>
      <c r="AH203" s="201"/>
      <c r="AI203" s="201"/>
      <c r="AJ203" s="201"/>
      <c r="AK203" s="201"/>
      <c r="AL203" s="201"/>
      <c r="AM203" s="201"/>
      <c r="AN203" s="201"/>
      <c r="AO203" s="201"/>
      <c r="AP203" s="201"/>
      <c r="AQ203" s="201"/>
      <c r="AR203" s="201"/>
      <c r="AS203" s="201"/>
      <c r="AT203" s="201"/>
      <c r="AU203" s="201"/>
      <c r="AV203" s="201"/>
      <c r="AW203" s="201"/>
      <c r="AX203" s="201"/>
      <c r="AY203" s="201"/>
    </row>
    <row r="204" spans="1:51" s="3" customFormat="1" hidden="1" x14ac:dyDescent="0.2">
      <c r="A204" s="307"/>
      <c r="B204" s="487"/>
      <c r="C204" s="487"/>
      <c r="D204" s="487"/>
      <c r="E204" s="487"/>
      <c r="F204" s="488"/>
      <c r="G204" s="98"/>
      <c r="H204" s="98"/>
      <c r="I204" s="98"/>
      <c r="J204" s="98"/>
      <c r="K204" s="98"/>
      <c r="L204" s="98"/>
      <c r="M204" s="98"/>
      <c r="N204" s="98"/>
      <c r="O204" s="98"/>
      <c r="P204" s="145"/>
      <c r="Q204" s="196">
        <f t="shared" si="97"/>
        <v>0</v>
      </c>
      <c r="R204" s="412"/>
      <c r="S204" s="413"/>
      <c r="T204" s="204"/>
      <c r="U204" s="200"/>
      <c r="V204" s="201"/>
      <c r="W204" s="201"/>
      <c r="X204" s="201"/>
      <c r="Y204" s="201"/>
      <c r="Z204" s="201"/>
      <c r="AA204" s="201"/>
      <c r="AB204" s="201"/>
      <c r="AC204" s="201"/>
      <c r="AD204" s="201"/>
      <c r="AE204" s="201"/>
      <c r="AF204" s="201"/>
      <c r="AG204" s="201"/>
      <c r="AH204" s="201"/>
      <c r="AI204" s="201"/>
      <c r="AJ204" s="201"/>
      <c r="AK204" s="201"/>
      <c r="AL204" s="201"/>
      <c r="AM204" s="201"/>
      <c r="AN204" s="201"/>
      <c r="AO204" s="201"/>
      <c r="AP204" s="201"/>
      <c r="AQ204" s="201"/>
      <c r="AR204" s="201"/>
      <c r="AS204" s="201"/>
      <c r="AT204" s="201"/>
      <c r="AU204" s="201"/>
      <c r="AV204" s="201"/>
      <c r="AW204" s="201"/>
      <c r="AX204" s="201"/>
      <c r="AY204" s="201"/>
    </row>
    <row r="205" spans="1:51" s="3" customFormat="1" hidden="1" x14ac:dyDescent="0.2">
      <c r="A205" s="307"/>
      <c r="B205" s="487"/>
      <c r="C205" s="487"/>
      <c r="D205" s="487"/>
      <c r="E205" s="487"/>
      <c r="F205" s="488"/>
      <c r="G205" s="98"/>
      <c r="H205" s="98"/>
      <c r="I205" s="98"/>
      <c r="J205" s="98"/>
      <c r="K205" s="98"/>
      <c r="L205" s="98"/>
      <c r="M205" s="98"/>
      <c r="N205" s="98"/>
      <c r="O205" s="98"/>
      <c r="P205" s="145"/>
      <c r="Q205" s="197">
        <f t="shared" si="97"/>
        <v>0</v>
      </c>
      <c r="R205" s="412"/>
      <c r="S205" s="413"/>
      <c r="T205" s="204"/>
      <c r="U205" s="200"/>
      <c r="V205" s="201"/>
      <c r="W205" s="201"/>
      <c r="X205" s="201"/>
      <c r="Y205" s="201"/>
      <c r="Z205" s="201"/>
      <c r="AA205" s="201"/>
      <c r="AB205" s="201"/>
      <c r="AC205" s="201"/>
      <c r="AD205" s="201"/>
      <c r="AE205" s="201"/>
      <c r="AF205" s="201"/>
      <c r="AG205" s="201"/>
      <c r="AH205" s="201"/>
      <c r="AI205" s="201"/>
      <c r="AJ205" s="201"/>
      <c r="AK205" s="201"/>
      <c r="AL205" s="201"/>
      <c r="AM205" s="201"/>
      <c r="AN205" s="201"/>
      <c r="AO205" s="201"/>
      <c r="AP205" s="201"/>
      <c r="AQ205" s="201"/>
      <c r="AR205" s="201"/>
      <c r="AS205" s="201"/>
      <c r="AT205" s="201"/>
      <c r="AU205" s="201"/>
      <c r="AV205" s="201"/>
      <c r="AW205" s="201"/>
      <c r="AX205" s="201"/>
      <c r="AY205" s="201"/>
    </row>
    <row r="206" spans="1:51" s="3" customFormat="1" hidden="1" x14ac:dyDescent="0.2">
      <c r="A206" s="307"/>
      <c r="B206" s="487"/>
      <c r="C206" s="487"/>
      <c r="D206" s="487"/>
      <c r="E206" s="487"/>
      <c r="F206" s="488"/>
      <c r="G206" s="98"/>
      <c r="H206" s="98"/>
      <c r="I206" s="98"/>
      <c r="J206" s="98"/>
      <c r="K206" s="98"/>
      <c r="L206" s="98"/>
      <c r="M206" s="98"/>
      <c r="N206" s="98"/>
      <c r="O206" s="98"/>
      <c r="P206" s="145"/>
      <c r="Q206" s="196">
        <f t="shared" si="97"/>
        <v>0</v>
      </c>
      <c r="R206" s="412"/>
      <c r="S206" s="413"/>
      <c r="T206" s="204"/>
      <c r="U206" s="200"/>
      <c r="V206" s="201"/>
      <c r="W206" s="201"/>
      <c r="X206" s="201"/>
      <c r="Y206" s="201"/>
      <c r="Z206" s="201"/>
      <c r="AA206" s="201"/>
      <c r="AB206" s="201"/>
      <c r="AC206" s="201"/>
      <c r="AD206" s="201"/>
      <c r="AE206" s="201"/>
      <c r="AF206" s="201"/>
      <c r="AG206" s="201"/>
      <c r="AH206" s="201"/>
      <c r="AI206" s="201"/>
      <c r="AJ206" s="201"/>
      <c r="AK206" s="201"/>
      <c r="AL206" s="201"/>
      <c r="AM206" s="201"/>
      <c r="AN206" s="201"/>
      <c r="AO206" s="201"/>
      <c r="AP206" s="201"/>
      <c r="AQ206" s="201"/>
      <c r="AR206" s="201"/>
      <c r="AS206" s="201"/>
      <c r="AT206" s="201"/>
      <c r="AU206" s="201"/>
      <c r="AV206" s="201"/>
      <c r="AW206" s="201"/>
      <c r="AX206" s="201"/>
      <c r="AY206" s="201"/>
    </row>
    <row r="207" spans="1:51" s="3" customFormat="1" hidden="1" x14ac:dyDescent="0.2">
      <c r="A207" s="307"/>
      <c r="B207" s="487"/>
      <c r="C207" s="487"/>
      <c r="D207" s="487"/>
      <c r="E207" s="487"/>
      <c r="F207" s="488"/>
      <c r="G207" s="98"/>
      <c r="H207" s="98"/>
      <c r="I207" s="98"/>
      <c r="J207" s="98"/>
      <c r="K207" s="98"/>
      <c r="L207" s="98"/>
      <c r="M207" s="98"/>
      <c r="N207" s="98"/>
      <c r="O207" s="98"/>
      <c r="P207" s="145"/>
      <c r="Q207" s="197">
        <f t="shared" si="97"/>
        <v>0</v>
      </c>
      <c r="R207" s="412"/>
      <c r="S207" s="413"/>
      <c r="T207" s="204"/>
      <c r="U207" s="200"/>
      <c r="V207" s="201"/>
      <c r="W207" s="201"/>
      <c r="X207" s="201"/>
      <c r="Y207" s="201"/>
      <c r="Z207" s="201"/>
      <c r="AA207" s="201"/>
      <c r="AB207" s="201"/>
      <c r="AC207" s="201"/>
      <c r="AD207" s="201"/>
      <c r="AE207" s="201"/>
      <c r="AF207" s="201"/>
      <c r="AG207" s="201"/>
      <c r="AH207" s="201"/>
      <c r="AI207" s="201"/>
      <c r="AJ207" s="201"/>
      <c r="AK207" s="201"/>
      <c r="AL207" s="201"/>
      <c r="AM207" s="201"/>
      <c r="AN207" s="201"/>
      <c r="AO207" s="201"/>
      <c r="AP207" s="201"/>
      <c r="AQ207" s="201"/>
      <c r="AR207" s="201"/>
      <c r="AS207" s="201"/>
      <c r="AT207" s="201"/>
      <c r="AU207" s="201"/>
      <c r="AV207" s="201"/>
      <c r="AW207" s="201"/>
      <c r="AX207" s="201"/>
      <c r="AY207" s="201"/>
    </row>
    <row r="208" spans="1:51" s="3" customFormat="1" hidden="1" x14ac:dyDescent="0.2">
      <c r="A208" s="307"/>
      <c r="B208" s="487"/>
      <c r="C208" s="487"/>
      <c r="D208" s="487"/>
      <c r="E208" s="487"/>
      <c r="F208" s="488"/>
      <c r="G208" s="98"/>
      <c r="H208" s="98"/>
      <c r="I208" s="98"/>
      <c r="J208" s="98"/>
      <c r="K208" s="98"/>
      <c r="L208" s="98"/>
      <c r="M208" s="98"/>
      <c r="N208" s="98"/>
      <c r="O208" s="98"/>
      <c r="P208" s="145"/>
      <c r="Q208" s="196">
        <f t="shared" si="97"/>
        <v>0</v>
      </c>
      <c r="R208" s="412"/>
      <c r="S208" s="413"/>
      <c r="T208" s="204"/>
      <c r="U208" s="200"/>
      <c r="V208" s="201"/>
      <c r="W208" s="201"/>
      <c r="X208" s="201"/>
      <c r="Y208" s="201"/>
      <c r="Z208" s="201"/>
      <c r="AA208" s="201"/>
      <c r="AB208" s="201"/>
      <c r="AC208" s="201"/>
      <c r="AD208" s="201"/>
      <c r="AE208" s="201"/>
      <c r="AF208" s="201"/>
      <c r="AG208" s="201"/>
      <c r="AH208" s="201"/>
      <c r="AI208" s="201"/>
      <c r="AJ208" s="201"/>
      <c r="AK208" s="201"/>
      <c r="AL208" s="201"/>
      <c r="AM208" s="201"/>
      <c r="AN208" s="201"/>
      <c r="AO208" s="201"/>
      <c r="AP208" s="201"/>
      <c r="AQ208" s="201"/>
      <c r="AR208" s="201"/>
      <c r="AS208" s="201"/>
      <c r="AT208" s="201"/>
      <c r="AU208" s="201"/>
      <c r="AV208" s="201"/>
      <c r="AW208" s="201"/>
      <c r="AX208" s="201"/>
      <c r="AY208" s="201"/>
    </row>
    <row r="209" spans="1:51" s="3" customFormat="1" hidden="1" x14ac:dyDescent="0.2">
      <c r="A209" s="307"/>
      <c r="B209" s="487"/>
      <c r="C209" s="487"/>
      <c r="D209" s="487"/>
      <c r="E209" s="487"/>
      <c r="F209" s="488"/>
      <c r="G209" s="98"/>
      <c r="H209" s="98"/>
      <c r="I209" s="98"/>
      <c r="J209" s="98"/>
      <c r="K209" s="98"/>
      <c r="L209" s="98"/>
      <c r="M209" s="98"/>
      <c r="N209" s="98"/>
      <c r="O209" s="98"/>
      <c r="P209" s="145"/>
      <c r="Q209" s="197">
        <f t="shared" si="97"/>
        <v>0</v>
      </c>
      <c r="R209" s="412"/>
      <c r="S209" s="413"/>
      <c r="T209" s="204"/>
      <c r="U209" s="200"/>
      <c r="V209" s="201"/>
      <c r="W209" s="201"/>
      <c r="X209" s="201"/>
      <c r="Y209" s="201"/>
      <c r="Z209" s="201"/>
      <c r="AA209" s="201"/>
      <c r="AB209" s="201"/>
      <c r="AC209" s="201"/>
      <c r="AD209" s="201"/>
      <c r="AE209" s="201"/>
      <c r="AF209" s="201"/>
      <c r="AG209" s="201"/>
      <c r="AH209" s="201"/>
      <c r="AI209" s="201"/>
      <c r="AJ209" s="201"/>
      <c r="AK209" s="201"/>
      <c r="AL209" s="201"/>
      <c r="AM209" s="201"/>
      <c r="AN209" s="201"/>
      <c r="AO209" s="201"/>
      <c r="AP209" s="201"/>
      <c r="AQ209" s="201"/>
      <c r="AR209" s="201"/>
      <c r="AS209" s="201"/>
      <c r="AT209" s="201"/>
      <c r="AU209" s="201"/>
      <c r="AV209" s="201"/>
      <c r="AW209" s="201"/>
      <c r="AX209" s="201"/>
      <c r="AY209" s="201"/>
    </row>
    <row r="210" spans="1:51" s="3" customFormat="1" hidden="1" x14ac:dyDescent="0.2">
      <c r="A210" s="307"/>
      <c r="B210" s="487"/>
      <c r="C210" s="487"/>
      <c r="D210" s="487"/>
      <c r="E210" s="487"/>
      <c r="F210" s="488"/>
      <c r="G210" s="98"/>
      <c r="H210" s="98"/>
      <c r="I210" s="98"/>
      <c r="J210" s="98"/>
      <c r="K210" s="98"/>
      <c r="L210" s="98"/>
      <c r="M210" s="98"/>
      <c r="N210" s="98"/>
      <c r="O210" s="98"/>
      <c r="P210" s="145"/>
      <c r="Q210" s="196">
        <f t="shared" si="97"/>
        <v>0</v>
      </c>
      <c r="R210" s="412"/>
      <c r="S210" s="413"/>
      <c r="T210" s="204"/>
      <c r="U210" s="200"/>
      <c r="V210" s="201"/>
      <c r="W210" s="201"/>
      <c r="X210" s="201"/>
      <c r="Y210" s="201"/>
      <c r="Z210" s="201"/>
      <c r="AA210" s="201"/>
      <c r="AB210" s="201"/>
      <c r="AC210" s="201"/>
      <c r="AD210" s="201"/>
      <c r="AE210" s="201"/>
      <c r="AF210" s="201"/>
      <c r="AG210" s="201"/>
      <c r="AH210" s="201"/>
      <c r="AI210" s="201"/>
      <c r="AJ210" s="201"/>
      <c r="AK210" s="201"/>
      <c r="AL210" s="201"/>
      <c r="AM210" s="201"/>
      <c r="AN210" s="201"/>
      <c r="AO210" s="201"/>
      <c r="AP210" s="201"/>
      <c r="AQ210" s="201"/>
      <c r="AR210" s="201"/>
      <c r="AS210" s="201"/>
      <c r="AT210" s="201"/>
      <c r="AU210" s="201"/>
      <c r="AV210" s="201"/>
      <c r="AW210" s="201"/>
      <c r="AX210" s="201"/>
      <c r="AY210" s="201"/>
    </row>
    <row r="211" spans="1:51" s="3" customFormat="1" hidden="1" x14ac:dyDescent="0.2">
      <c r="A211" s="307"/>
      <c r="B211" s="487"/>
      <c r="C211" s="487"/>
      <c r="D211" s="487"/>
      <c r="E211" s="487"/>
      <c r="F211" s="488"/>
      <c r="G211" s="98"/>
      <c r="H211" s="98"/>
      <c r="I211" s="98"/>
      <c r="J211" s="98"/>
      <c r="K211" s="98"/>
      <c r="L211" s="98"/>
      <c r="M211" s="98"/>
      <c r="N211" s="98"/>
      <c r="O211" s="98"/>
      <c r="P211" s="145"/>
      <c r="Q211" s="197">
        <f t="shared" si="97"/>
        <v>0</v>
      </c>
      <c r="R211" s="412"/>
      <c r="S211" s="413"/>
      <c r="T211" s="204"/>
      <c r="U211" s="200"/>
      <c r="V211" s="201"/>
      <c r="W211" s="201"/>
      <c r="X211" s="201"/>
      <c r="Y211" s="201"/>
      <c r="Z211" s="201"/>
      <c r="AA211" s="201"/>
      <c r="AB211" s="201"/>
      <c r="AC211" s="201"/>
      <c r="AD211" s="201"/>
      <c r="AE211" s="201"/>
      <c r="AF211" s="201"/>
      <c r="AG211" s="201"/>
      <c r="AH211" s="201"/>
      <c r="AI211" s="201"/>
      <c r="AJ211" s="201"/>
      <c r="AK211" s="201"/>
      <c r="AL211" s="201"/>
      <c r="AM211" s="201"/>
      <c r="AN211" s="201"/>
      <c r="AO211" s="201"/>
      <c r="AP211" s="201"/>
      <c r="AQ211" s="201"/>
      <c r="AR211" s="201"/>
      <c r="AS211" s="201"/>
      <c r="AT211" s="201"/>
      <c r="AU211" s="201"/>
      <c r="AV211" s="201"/>
      <c r="AW211" s="201"/>
      <c r="AX211" s="201"/>
      <c r="AY211" s="201"/>
    </row>
    <row r="212" spans="1:51" s="3" customFormat="1" hidden="1" x14ac:dyDescent="0.2">
      <c r="A212" s="307"/>
      <c r="B212" s="487"/>
      <c r="C212" s="487"/>
      <c r="D212" s="487"/>
      <c r="E212" s="487"/>
      <c r="F212" s="488"/>
      <c r="G212" s="98"/>
      <c r="H212" s="98"/>
      <c r="I212" s="98"/>
      <c r="J212" s="98"/>
      <c r="K212" s="98"/>
      <c r="L212" s="98"/>
      <c r="M212" s="98"/>
      <c r="N212" s="98"/>
      <c r="O212" s="98"/>
      <c r="P212" s="145"/>
      <c r="Q212" s="196">
        <f t="shared" si="97"/>
        <v>0</v>
      </c>
      <c r="R212" s="412"/>
      <c r="S212" s="413"/>
      <c r="T212" s="204"/>
      <c r="U212" s="200"/>
      <c r="V212" s="201"/>
      <c r="W212" s="201"/>
      <c r="X212" s="201"/>
      <c r="Y212" s="201"/>
      <c r="Z212" s="201"/>
      <c r="AA212" s="201"/>
      <c r="AB212" s="201"/>
      <c r="AC212" s="201"/>
      <c r="AD212" s="201"/>
      <c r="AE212" s="201"/>
      <c r="AF212" s="201"/>
      <c r="AG212" s="201"/>
      <c r="AH212" s="201"/>
      <c r="AI212" s="201"/>
      <c r="AJ212" s="201"/>
      <c r="AK212" s="201"/>
      <c r="AL212" s="201"/>
      <c r="AM212" s="201"/>
      <c r="AN212" s="201"/>
      <c r="AO212" s="201"/>
      <c r="AP212" s="201"/>
      <c r="AQ212" s="201"/>
      <c r="AR212" s="201"/>
      <c r="AS212" s="201"/>
      <c r="AT212" s="201"/>
      <c r="AU212" s="201"/>
      <c r="AV212" s="201"/>
      <c r="AW212" s="201"/>
      <c r="AX212" s="201"/>
      <c r="AY212" s="201"/>
    </row>
    <row r="213" spans="1:51" s="3" customFormat="1" hidden="1" x14ac:dyDescent="0.2">
      <c r="A213" s="307"/>
      <c r="B213" s="487"/>
      <c r="C213" s="487"/>
      <c r="D213" s="487"/>
      <c r="E213" s="487"/>
      <c r="F213" s="488"/>
      <c r="G213" s="98"/>
      <c r="H213" s="98"/>
      <c r="I213" s="98"/>
      <c r="J213" s="98"/>
      <c r="K213" s="98"/>
      <c r="L213" s="98"/>
      <c r="M213" s="98"/>
      <c r="N213" s="98"/>
      <c r="O213" s="98"/>
      <c r="P213" s="145"/>
      <c r="Q213" s="197">
        <f t="shared" si="97"/>
        <v>0</v>
      </c>
      <c r="R213" s="412"/>
      <c r="S213" s="413"/>
      <c r="T213" s="204"/>
      <c r="U213" s="200"/>
      <c r="V213" s="201"/>
      <c r="W213" s="201"/>
      <c r="X213" s="201"/>
      <c r="Y213" s="201"/>
      <c r="Z213" s="201"/>
      <c r="AA213" s="201"/>
      <c r="AB213" s="201"/>
      <c r="AC213" s="201"/>
      <c r="AD213" s="201"/>
      <c r="AE213" s="201"/>
      <c r="AF213" s="201"/>
      <c r="AG213" s="201"/>
      <c r="AH213" s="201"/>
      <c r="AI213" s="201"/>
      <c r="AJ213" s="201"/>
      <c r="AK213" s="201"/>
      <c r="AL213" s="201"/>
      <c r="AM213" s="201"/>
      <c r="AN213" s="201"/>
      <c r="AO213" s="201"/>
      <c r="AP213" s="201"/>
      <c r="AQ213" s="201"/>
      <c r="AR213" s="201"/>
      <c r="AS213" s="201"/>
      <c r="AT213" s="201"/>
      <c r="AU213" s="201"/>
      <c r="AV213" s="201"/>
      <c r="AW213" s="201"/>
      <c r="AX213" s="201"/>
      <c r="AY213" s="201"/>
    </row>
    <row r="214" spans="1:51" s="3" customFormat="1" hidden="1" x14ac:dyDescent="0.2">
      <c r="A214" s="307"/>
      <c r="B214" s="487"/>
      <c r="C214" s="487"/>
      <c r="D214" s="487"/>
      <c r="E214" s="487"/>
      <c r="F214" s="488"/>
      <c r="G214" s="98"/>
      <c r="H214" s="98"/>
      <c r="I214" s="98"/>
      <c r="J214" s="98"/>
      <c r="K214" s="98"/>
      <c r="L214" s="98"/>
      <c r="M214" s="98"/>
      <c r="N214" s="98"/>
      <c r="O214" s="98"/>
      <c r="P214" s="145"/>
      <c r="Q214" s="196">
        <f t="shared" si="97"/>
        <v>0</v>
      </c>
      <c r="R214" s="412"/>
      <c r="S214" s="413"/>
      <c r="T214" s="204"/>
      <c r="U214" s="200"/>
      <c r="V214" s="201"/>
      <c r="W214" s="201"/>
      <c r="X214" s="201"/>
      <c r="Y214" s="201"/>
      <c r="Z214" s="201"/>
      <c r="AA214" s="201"/>
      <c r="AB214" s="201"/>
      <c r="AC214" s="201"/>
      <c r="AD214" s="201"/>
      <c r="AE214" s="201"/>
      <c r="AF214" s="201"/>
      <c r="AG214" s="201"/>
      <c r="AH214" s="201"/>
      <c r="AI214" s="201"/>
      <c r="AJ214" s="201"/>
      <c r="AK214" s="201"/>
      <c r="AL214" s="201"/>
      <c r="AM214" s="201"/>
      <c r="AN214" s="201"/>
      <c r="AO214" s="201"/>
      <c r="AP214" s="201"/>
      <c r="AQ214" s="201"/>
      <c r="AR214" s="201"/>
      <c r="AS214" s="201"/>
      <c r="AT214" s="201"/>
      <c r="AU214" s="201"/>
      <c r="AV214" s="201"/>
      <c r="AW214" s="201"/>
      <c r="AX214" s="201"/>
      <c r="AY214" s="201"/>
    </row>
    <row r="215" spans="1:51" s="3" customFormat="1" hidden="1" x14ac:dyDescent="0.2">
      <c r="A215" s="307"/>
      <c r="B215" s="487"/>
      <c r="C215" s="487"/>
      <c r="D215" s="487"/>
      <c r="E215" s="487"/>
      <c r="F215" s="488"/>
      <c r="G215" s="98"/>
      <c r="H215" s="98"/>
      <c r="I215" s="98"/>
      <c r="J215" s="98"/>
      <c r="K215" s="98"/>
      <c r="L215" s="98"/>
      <c r="M215" s="98"/>
      <c r="N215" s="98"/>
      <c r="O215" s="98"/>
      <c r="P215" s="145"/>
      <c r="Q215" s="197">
        <f t="shared" si="97"/>
        <v>0</v>
      </c>
      <c r="R215" s="412"/>
      <c r="S215" s="413"/>
      <c r="T215" s="204"/>
      <c r="U215" s="200"/>
      <c r="V215" s="201"/>
      <c r="W215" s="201"/>
      <c r="X215" s="201"/>
      <c r="Y215" s="201"/>
      <c r="Z215" s="201"/>
      <c r="AA215" s="201"/>
      <c r="AB215" s="201"/>
      <c r="AC215" s="201"/>
      <c r="AD215" s="201"/>
      <c r="AE215" s="201"/>
      <c r="AF215" s="201"/>
      <c r="AG215" s="201"/>
      <c r="AH215" s="201"/>
      <c r="AI215" s="201"/>
      <c r="AJ215" s="201"/>
      <c r="AK215" s="201"/>
      <c r="AL215" s="201"/>
      <c r="AM215" s="201"/>
      <c r="AN215" s="201"/>
      <c r="AO215" s="201"/>
      <c r="AP215" s="201"/>
      <c r="AQ215" s="201"/>
      <c r="AR215" s="201"/>
      <c r="AS215" s="201"/>
      <c r="AT215" s="201"/>
      <c r="AU215" s="201"/>
      <c r="AV215" s="201"/>
      <c r="AW215" s="201"/>
      <c r="AX215" s="201"/>
      <c r="AY215" s="201"/>
    </row>
    <row r="216" spans="1:51" s="3" customFormat="1" hidden="1" x14ac:dyDescent="0.2">
      <c r="A216" s="307"/>
      <c r="B216" s="487"/>
      <c r="C216" s="487"/>
      <c r="D216" s="487"/>
      <c r="E216" s="487"/>
      <c r="F216" s="488"/>
      <c r="G216" s="98"/>
      <c r="H216" s="98"/>
      <c r="I216" s="98"/>
      <c r="J216" s="98"/>
      <c r="K216" s="98"/>
      <c r="L216" s="98"/>
      <c r="M216" s="98"/>
      <c r="N216" s="98"/>
      <c r="O216" s="98"/>
      <c r="P216" s="145"/>
      <c r="Q216" s="196">
        <f t="shared" si="97"/>
        <v>0</v>
      </c>
      <c r="R216" s="412"/>
      <c r="S216" s="413"/>
      <c r="T216" s="204"/>
      <c r="U216" s="200"/>
      <c r="V216" s="201"/>
      <c r="W216" s="201"/>
      <c r="X216" s="201"/>
      <c r="Y216" s="201"/>
      <c r="Z216" s="201"/>
      <c r="AA216" s="201"/>
      <c r="AB216" s="201"/>
      <c r="AC216" s="201"/>
      <c r="AD216" s="201"/>
      <c r="AE216" s="201"/>
      <c r="AF216" s="201"/>
      <c r="AG216" s="201"/>
      <c r="AH216" s="201"/>
      <c r="AI216" s="201"/>
      <c r="AJ216" s="201"/>
      <c r="AK216" s="201"/>
      <c r="AL216" s="201"/>
      <c r="AM216" s="201"/>
      <c r="AN216" s="201"/>
      <c r="AO216" s="201"/>
      <c r="AP216" s="201"/>
      <c r="AQ216" s="201"/>
      <c r="AR216" s="201"/>
      <c r="AS216" s="201"/>
      <c r="AT216" s="201"/>
      <c r="AU216" s="201"/>
      <c r="AV216" s="201"/>
      <c r="AW216" s="201"/>
      <c r="AX216" s="201"/>
      <c r="AY216" s="201"/>
    </row>
    <row r="217" spans="1:51" s="3" customFormat="1" hidden="1" x14ac:dyDescent="0.2">
      <c r="A217" s="307"/>
      <c r="B217" s="487"/>
      <c r="C217" s="487"/>
      <c r="D217" s="487"/>
      <c r="E217" s="487"/>
      <c r="F217" s="488"/>
      <c r="G217" s="98"/>
      <c r="H217" s="98"/>
      <c r="I217" s="98"/>
      <c r="J217" s="98"/>
      <c r="K217" s="98"/>
      <c r="L217" s="98"/>
      <c r="M217" s="98"/>
      <c r="N217" s="98"/>
      <c r="O217" s="98"/>
      <c r="P217" s="145"/>
      <c r="Q217" s="197">
        <f t="shared" si="97"/>
        <v>0</v>
      </c>
      <c r="R217" s="412"/>
      <c r="S217" s="413"/>
      <c r="T217" s="204"/>
      <c r="U217" s="200"/>
      <c r="V217" s="201"/>
      <c r="W217" s="201"/>
      <c r="X217" s="201"/>
      <c r="Y217" s="201"/>
      <c r="Z217" s="201"/>
      <c r="AA217" s="201"/>
      <c r="AB217" s="201"/>
      <c r="AC217" s="201"/>
      <c r="AD217" s="201"/>
      <c r="AE217" s="201"/>
      <c r="AF217" s="201"/>
      <c r="AG217" s="201"/>
      <c r="AH217" s="201"/>
      <c r="AI217" s="201"/>
      <c r="AJ217" s="201"/>
      <c r="AK217" s="201"/>
      <c r="AL217" s="201"/>
      <c r="AM217" s="201"/>
      <c r="AN217" s="201"/>
      <c r="AO217" s="201"/>
      <c r="AP217" s="201"/>
      <c r="AQ217" s="201"/>
      <c r="AR217" s="201"/>
      <c r="AS217" s="201"/>
      <c r="AT217" s="201"/>
      <c r="AU217" s="201"/>
      <c r="AV217" s="201"/>
      <c r="AW217" s="201"/>
      <c r="AX217" s="201"/>
      <c r="AY217" s="201"/>
    </row>
    <row r="218" spans="1:51" s="3" customFormat="1" hidden="1" x14ac:dyDescent="0.2">
      <c r="A218" s="307"/>
      <c r="B218" s="487"/>
      <c r="C218" s="487"/>
      <c r="D218" s="487"/>
      <c r="E218" s="487"/>
      <c r="F218" s="488"/>
      <c r="G218" s="98"/>
      <c r="H218" s="98"/>
      <c r="I218" s="98"/>
      <c r="J218" s="98"/>
      <c r="K218" s="98"/>
      <c r="L218" s="98"/>
      <c r="M218" s="98"/>
      <c r="N218" s="98"/>
      <c r="O218" s="98"/>
      <c r="P218" s="145"/>
      <c r="Q218" s="196">
        <f t="shared" si="97"/>
        <v>0</v>
      </c>
      <c r="R218" s="412"/>
      <c r="S218" s="413"/>
      <c r="T218" s="204"/>
      <c r="U218" s="200"/>
      <c r="V218" s="201"/>
      <c r="W218" s="201"/>
      <c r="X218" s="201"/>
      <c r="Y218" s="201"/>
      <c r="Z218" s="201"/>
      <c r="AA218" s="201"/>
      <c r="AB218" s="201"/>
      <c r="AC218" s="201"/>
      <c r="AD218" s="201"/>
      <c r="AE218" s="201"/>
      <c r="AF218" s="201"/>
      <c r="AG218" s="201"/>
      <c r="AH218" s="201"/>
      <c r="AI218" s="201"/>
      <c r="AJ218" s="201"/>
      <c r="AK218" s="201"/>
      <c r="AL218" s="201"/>
      <c r="AM218" s="201"/>
      <c r="AN218" s="201"/>
      <c r="AO218" s="201"/>
      <c r="AP218" s="201"/>
      <c r="AQ218" s="201"/>
      <c r="AR218" s="201"/>
      <c r="AS218" s="201"/>
      <c r="AT218" s="201"/>
      <c r="AU218" s="201"/>
      <c r="AV218" s="201"/>
      <c r="AW218" s="201"/>
      <c r="AX218" s="201"/>
      <c r="AY218" s="201"/>
    </row>
    <row r="219" spans="1:51" s="3" customFormat="1" hidden="1" x14ac:dyDescent="0.2">
      <c r="A219" s="307"/>
      <c r="B219" s="487"/>
      <c r="C219" s="487"/>
      <c r="D219" s="487"/>
      <c r="E219" s="487"/>
      <c r="F219" s="488"/>
      <c r="G219" s="98"/>
      <c r="H219" s="98"/>
      <c r="I219" s="98"/>
      <c r="J219" s="98"/>
      <c r="K219" s="98"/>
      <c r="L219" s="98"/>
      <c r="M219" s="98"/>
      <c r="N219" s="98"/>
      <c r="O219" s="98"/>
      <c r="P219" s="145"/>
      <c r="Q219" s="197">
        <f t="shared" si="97"/>
        <v>0</v>
      </c>
      <c r="R219" s="412"/>
      <c r="S219" s="413"/>
      <c r="T219" s="204"/>
      <c r="U219" s="200"/>
      <c r="V219" s="201"/>
      <c r="W219" s="201"/>
      <c r="X219" s="201"/>
      <c r="Y219" s="201"/>
      <c r="Z219" s="201"/>
      <c r="AA219" s="201"/>
      <c r="AB219" s="201"/>
      <c r="AC219" s="201"/>
      <c r="AD219" s="201"/>
      <c r="AE219" s="201"/>
      <c r="AF219" s="201"/>
      <c r="AG219" s="201"/>
      <c r="AH219" s="201"/>
      <c r="AI219" s="201"/>
      <c r="AJ219" s="201"/>
      <c r="AK219" s="201"/>
      <c r="AL219" s="201"/>
      <c r="AM219" s="201"/>
      <c r="AN219" s="201"/>
      <c r="AO219" s="201"/>
      <c r="AP219" s="201"/>
      <c r="AQ219" s="201"/>
      <c r="AR219" s="201"/>
      <c r="AS219" s="201"/>
      <c r="AT219" s="201"/>
      <c r="AU219" s="201"/>
      <c r="AV219" s="201"/>
      <c r="AW219" s="201"/>
      <c r="AX219" s="201"/>
      <c r="AY219" s="201"/>
    </row>
    <row r="220" spans="1:51" s="3" customFormat="1" hidden="1" x14ac:dyDescent="0.2">
      <c r="A220" s="307"/>
      <c r="B220" s="487"/>
      <c r="C220" s="487"/>
      <c r="D220" s="487"/>
      <c r="E220" s="487"/>
      <c r="F220" s="488"/>
      <c r="G220" s="98"/>
      <c r="H220" s="98"/>
      <c r="I220" s="98"/>
      <c r="J220" s="98"/>
      <c r="K220" s="98"/>
      <c r="L220" s="98"/>
      <c r="M220" s="98"/>
      <c r="N220" s="98"/>
      <c r="O220" s="98"/>
      <c r="P220" s="145"/>
      <c r="Q220" s="196">
        <f t="shared" si="97"/>
        <v>0</v>
      </c>
      <c r="R220" s="412"/>
      <c r="S220" s="413"/>
      <c r="T220" s="204"/>
      <c r="U220" s="200"/>
      <c r="V220" s="201"/>
      <c r="W220" s="201"/>
      <c r="X220" s="201"/>
      <c r="Y220" s="201"/>
      <c r="Z220" s="201"/>
      <c r="AA220" s="201"/>
      <c r="AB220" s="201"/>
      <c r="AC220" s="201"/>
      <c r="AD220" s="201"/>
      <c r="AE220" s="201"/>
      <c r="AF220" s="201"/>
      <c r="AG220" s="201"/>
      <c r="AH220" s="201"/>
      <c r="AI220" s="201"/>
      <c r="AJ220" s="201"/>
      <c r="AK220" s="201"/>
      <c r="AL220" s="201"/>
      <c r="AM220" s="201"/>
      <c r="AN220" s="201"/>
      <c r="AO220" s="201"/>
      <c r="AP220" s="201"/>
      <c r="AQ220" s="201"/>
      <c r="AR220" s="201"/>
      <c r="AS220" s="201"/>
      <c r="AT220" s="201"/>
      <c r="AU220" s="201"/>
      <c r="AV220" s="201"/>
      <c r="AW220" s="201"/>
      <c r="AX220" s="201"/>
      <c r="AY220" s="201"/>
    </row>
    <row r="221" spans="1:51" s="3" customFormat="1" hidden="1" x14ac:dyDescent="0.2">
      <c r="A221" s="307"/>
      <c r="B221" s="487"/>
      <c r="C221" s="487"/>
      <c r="D221" s="487"/>
      <c r="E221" s="487"/>
      <c r="F221" s="488"/>
      <c r="G221" s="98"/>
      <c r="H221" s="98"/>
      <c r="I221" s="98"/>
      <c r="J221" s="98"/>
      <c r="K221" s="98"/>
      <c r="L221" s="98"/>
      <c r="M221" s="98"/>
      <c r="N221" s="98"/>
      <c r="O221" s="98"/>
      <c r="P221" s="145"/>
      <c r="Q221" s="197">
        <f t="shared" si="97"/>
        <v>0</v>
      </c>
      <c r="R221" s="412"/>
      <c r="S221" s="413"/>
      <c r="T221" s="204"/>
      <c r="U221" s="200"/>
      <c r="V221" s="201"/>
      <c r="W221" s="201"/>
      <c r="X221" s="201"/>
      <c r="Y221" s="201"/>
      <c r="Z221" s="201"/>
      <c r="AA221" s="201"/>
      <c r="AB221" s="201"/>
      <c r="AC221" s="201"/>
      <c r="AD221" s="201"/>
      <c r="AE221" s="201"/>
      <c r="AF221" s="201"/>
      <c r="AG221" s="201"/>
      <c r="AH221" s="201"/>
      <c r="AI221" s="201"/>
      <c r="AJ221" s="201"/>
      <c r="AK221" s="201"/>
      <c r="AL221" s="201"/>
      <c r="AM221" s="201"/>
      <c r="AN221" s="201"/>
      <c r="AO221" s="201"/>
      <c r="AP221" s="201"/>
      <c r="AQ221" s="201"/>
      <c r="AR221" s="201"/>
      <c r="AS221" s="201"/>
      <c r="AT221" s="201"/>
      <c r="AU221" s="201"/>
      <c r="AV221" s="201"/>
      <c r="AW221" s="201"/>
      <c r="AX221" s="201"/>
      <c r="AY221" s="201"/>
    </row>
    <row r="222" spans="1:51" s="3" customFormat="1" hidden="1" x14ac:dyDescent="0.2">
      <c r="A222" s="307"/>
      <c r="B222" s="487"/>
      <c r="C222" s="487"/>
      <c r="D222" s="487"/>
      <c r="E222" s="487"/>
      <c r="F222" s="488"/>
      <c r="G222" s="98"/>
      <c r="H222" s="98"/>
      <c r="I222" s="98"/>
      <c r="J222" s="98"/>
      <c r="K222" s="98"/>
      <c r="L222" s="98"/>
      <c r="M222" s="98"/>
      <c r="N222" s="98"/>
      <c r="O222" s="98"/>
      <c r="P222" s="145"/>
      <c r="Q222" s="196">
        <f t="shared" si="97"/>
        <v>0</v>
      </c>
      <c r="R222" s="412"/>
      <c r="S222" s="413"/>
      <c r="T222" s="204"/>
      <c r="U222" s="200"/>
      <c r="V222" s="201"/>
      <c r="W222" s="201"/>
      <c r="X222" s="201"/>
      <c r="Y222" s="201"/>
      <c r="Z222" s="201"/>
      <c r="AA222" s="201"/>
      <c r="AB222" s="201"/>
      <c r="AC222" s="201"/>
      <c r="AD222" s="201"/>
      <c r="AE222" s="201"/>
      <c r="AF222" s="201"/>
      <c r="AG222" s="201"/>
      <c r="AH222" s="201"/>
      <c r="AI222" s="201"/>
      <c r="AJ222" s="201"/>
      <c r="AK222" s="201"/>
      <c r="AL222" s="201"/>
      <c r="AM222" s="201"/>
      <c r="AN222" s="201"/>
      <c r="AO222" s="201"/>
      <c r="AP222" s="201"/>
      <c r="AQ222" s="201"/>
      <c r="AR222" s="201"/>
      <c r="AS222" s="201"/>
      <c r="AT222" s="201"/>
      <c r="AU222" s="201"/>
      <c r="AV222" s="201"/>
      <c r="AW222" s="201"/>
      <c r="AX222" s="201"/>
      <c r="AY222" s="201"/>
    </row>
    <row r="223" spans="1:51" s="3" customFormat="1" hidden="1" x14ac:dyDescent="0.2">
      <c r="A223" s="307"/>
      <c r="B223" s="487"/>
      <c r="C223" s="487"/>
      <c r="D223" s="487"/>
      <c r="E223" s="487"/>
      <c r="F223" s="488"/>
      <c r="G223" s="98"/>
      <c r="H223" s="98"/>
      <c r="I223" s="98"/>
      <c r="J223" s="98"/>
      <c r="K223" s="98"/>
      <c r="L223" s="98"/>
      <c r="M223" s="98"/>
      <c r="N223" s="98"/>
      <c r="O223" s="98"/>
      <c r="P223" s="145"/>
      <c r="Q223" s="197">
        <f t="shared" si="97"/>
        <v>0</v>
      </c>
      <c r="R223" s="412"/>
      <c r="S223" s="413"/>
      <c r="T223" s="204"/>
      <c r="U223" s="200"/>
      <c r="V223" s="201"/>
      <c r="W223" s="201"/>
      <c r="X223" s="201"/>
      <c r="Y223" s="201"/>
      <c r="Z223" s="201"/>
      <c r="AA223" s="201"/>
      <c r="AB223" s="201"/>
      <c r="AC223" s="201"/>
      <c r="AD223" s="201"/>
      <c r="AE223" s="201"/>
      <c r="AF223" s="201"/>
      <c r="AG223" s="201"/>
      <c r="AH223" s="201"/>
      <c r="AI223" s="201"/>
      <c r="AJ223" s="201"/>
      <c r="AK223" s="201"/>
      <c r="AL223" s="201"/>
      <c r="AM223" s="201"/>
      <c r="AN223" s="201"/>
      <c r="AO223" s="201"/>
      <c r="AP223" s="201"/>
      <c r="AQ223" s="201"/>
      <c r="AR223" s="201"/>
      <c r="AS223" s="201"/>
      <c r="AT223" s="201"/>
      <c r="AU223" s="201"/>
      <c r="AV223" s="201"/>
      <c r="AW223" s="201"/>
      <c r="AX223" s="201"/>
      <c r="AY223" s="201"/>
    </row>
    <row r="224" spans="1:51" s="3" customFormat="1" hidden="1" x14ac:dyDescent="0.2">
      <c r="A224" s="307"/>
      <c r="B224" s="487"/>
      <c r="C224" s="487"/>
      <c r="D224" s="487"/>
      <c r="E224" s="487"/>
      <c r="F224" s="488"/>
      <c r="G224" s="98"/>
      <c r="H224" s="98"/>
      <c r="I224" s="98"/>
      <c r="J224" s="98"/>
      <c r="K224" s="98"/>
      <c r="L224" s="98"/>
      <c r="M224" s="98"/>
      <c r="N224" s="98"/>
      <c r="O224" s="98"/>
      <c r="P224" s="145"/>
      <c r="Q224" s="196">
        <f t="shared" si="97"/>
        <v>0</v>
      </c>
      <c r="R224" s="412"/>
      <c r="S224" s="413"/>
      <c r="T224" s="204"/>
      <c r="U224" s="200"/>
      <c r="V224" s="201"/>
      <c r="W224" s="201"/>
      <c r="X224" s="201"/>
      <c r="Y224" s="201"/>
      <c r="Z224" s="201"/>
      <c r="AA224" s="201"/>
      <c r="AB224" s="201"/>
      <c r="AC224" s="201"/>
      <c r="AD224" s="201"/>
      <c r="AE224" s="201"/>
      <c r="AF224" s="201"/>
      <c r="AG224" s="201"/>
      <c r="AH224" s="201"/>
      <c r="AI224" s="201"/>
      <c r="AJ224" s="201"/>
      <c r="AK224" s="201"/>
      <c r="AL224" s="201"/>
      <c r="AM224" s="201"/>
      <c r="AN224" s="201"/>
      <c r="AO224" s="201"/>
      <c r="AP224" s="201"/>
      <c r="AQ224" s="201"/>
      <c r="AR224" s="201"/>
      <c r="AS224" s="201"/>
      <c r="AT224" s="201"/>
      <c r="AU224" s="201"/>
      <c r="AV224" s="201"/>
      <c r="AW224" s="201"/>
      <c r="AX224" s="201"/>
      <c r="AY224" s="201"/>
    </row>
    <row r="225" spans="1:51" s="3" customFormat="1" hidden="1" x14ac:dyDescent="0.2">
      <c r="A225" s="307"/>
      <c r="B225" s="487"/>
      <c r="C225" s="487"/>
      <c r="D225" s="487"/>
      <c r="E225" s="487"/>
      <c r="F225" s="488"/>
      <c r="G225" s="98"/>
      <c r="H225" s="98"/>
      <c r="I225" s="98"/>
      <c r="J225" s="98"/>
      <c r="K225" s="98"/>
      <c r="L225" s="98"/>
      <c r="M225" s="98"/>
      <c r="N225" s="98"/>
      <c r="O225" s="98"/>
      <c r="P225" s="145"/>
      <c r="Q225" s="197">
        <f t="shared" si="97"/>
        <v>0</v>
      </c>
      <c r="R225" s="412"/>
      <c r="S225" s="413"/>
      <c r="T225" s="204"/>
      <c r="U225" s="200"/>
      <c r="V225" s="201"/>
      <c r="W225" s="201"/>
      <c r="X225" s="201"/>
      <c r="Y225" s="201"/>
      <c r="Z225" s="201"/>
      <c r="AA225" s="201"/>
      <c r="AB225" s="201"/>
      <c r="AC225" s="201"/>
      <c r="AD225" s="201"/>
      <c r="AE225" s="201"/>
      <c r="AF225" s="201"/>
      <c r="AG225" s="201"/>
      <c r="AH225" s="201"/>
      <c r="AI225" s="201"/>
      <c r="AJ225" s="201"/>
      <c r="AK225" s="201"/>
      <c r="AL225" s="201"/>
      <c r="AM225" s="201"/>
      <c r="AN225" s="201"/>
      <c r="AO225" s="201"/>
      <c r="AP225" s="201"/>
      <c r="AQ225" s="201"/>
      <c r="AR225" s="201"/>
      <c r="AS225" s="201"/>
      <c r="AT225" s="201"/>
      <c r="AU225" s="201"/>
      <c r="AV225" s="201"/>
      <c r="AW225" s="201"/>
      <c r="AX225" s="201"/>
      <c r="AY225" s="201"/>
    </row>
    <row r="226" spans="1:51" s="3" customFormat="1" hidden="1" x14ac:dyDescent="0.2">
      <c r="A226" s="307"/>
      <c r="B226" s="487"/>
      <c r="C226" s="487"/>
      <c r="D226" s="487"/>
      <c r="E226" s="487"/>
      <c r="F226" s="488"/>
      <c r="G226" s="98"/>
      <c r="H226" s="98"/>
      <c r="I226" s="98"/>
      <c r="J226" s="98"/>
      <c r="K226" s="98"/>
      <c r="L226" s="98"/>
      <c r="M226" s="98"/>
      <c r="N226" s="98"/>
      <c r="O226" s="98"/>
      <c r="P226" s="145"/>
      <c r="Q226" s="196">
        <f t="shared" si="97"/>
        <v>0</v>
      </c>
      <c r="R226" s="412"/>
      <c r="S226" s="413"/>
      <c r="T226" s="204"/>
      <c r="U226" s="200"/>
      <c r="V226" s="201"/>
      <c r="W226" s="201"/>
      <c r="X226" s="201"/>
      <c r="Y226" s="201"/>
      <c r="Z226" s="201"/>
      <c r="AA226" s="201"/>
      <c r="AB226" s="201"/>
      <c r="AC226" s="201"/>
      <c r="AD226" s="201"/>
      <c r="AE226" s="201"/>
      <c r="AF226" s="201"/>
      <c r="AG226" s="201"/>
      <c r="AH226" s="201"/>
      <c r="AI226" s="201"/>
      <c r="AJ226" s="201"/>
      <c r="AK226" s="201"/>
      <c r="AL226" s="201"/>
      <c r="AM226" s="201"/>
      <c r="AN226" s="201"/>
      <c r="AO226" s="201"/>
      <c r="AP226" s="201"/>
      <c r="AQ226" s="201"/>
      <c r="AR226" s="201"/>
      <c r="AS226" s="201"/>
      <c r="AT226" s="201"/>
      <c r="AU226" s="201"/>
      <c r="AV226" s="201"/>
      <c r="AW226" s="201"/>
      <c r="AX226" s="201"/>
      <c r="AY226" s="201"/>
    </row>
    <row r="227" spans="1:51" s="3" customFormat="1" ht="15.75" hidden="1" thickBot="1" x14ac:dyDescent="0.25">
      <c r="A227" s="307"/>
      <c r="B227" s="487"/>
      <c r="C227" s="487"/>
      <c r="D227" s="487"/>
      <c r="E227" s="487"/>
      <c r="F227" s="488"/>
      <c r="G227" s="98"/>
      <c r="H227" s="98"/>
      <c r="I227" s="98"/>
      <c r="J227" s="98"/>
      <c r="K227" s="98"/>
      <c r="L227" s="98"/>
      <c r="M227" s="98"/>
      <c r="N227" s="98"/>
      <c r="O227" s="98"/>
      <c r="P227" s="199"/>
      <c r="Q227" s="198">
        <f t="shared" si="97"/>
        <v>0</v>
      </c>
      <c r="R227" s="414"/>
      <c r="S227" s="415"/>
      <c r="T227" s="204"/>
      <c r="U227" s="200"/>
      <c r="V227" s="201"/>
      <c r="W227" s="206"/>
      <c r="X227" s="206"/>
      <c r="Y227" s="206"/>
      <c r="Z227" s="206"/>
      <c r="AA227" s="206"/>
      <c r="AB227" s="206"/>
      <c r="AC227" s="206"/>
      <c r="AD227" s="206"/>
      <c r="AE227" s="206"/>
      <c r="AF227" s="201"/>
      <c r="AG227" s="201"/>
      <c r="AH227" s="201"/>
      <c r="AI227" s="201"/>
      <c r="AJ227" s="201"/>
      <c r="AK227" s="201"/>
      <c r="AL227" s="201"/>
      <c r="AM227" s="201"/>
      <c r="AN227" s="201"/>
      <c r="AO227" s="201"/>
      <c r="AP227" s="201"/>
      <c r="AQ227" s="201"/>
      <c r="AR227" s="201"/>
      <c r="AS227" s="201"/>
      <c r="AT227" s="201"/>
      <c r="AU227" s="201"/>
      <c r="AV227" s="201"/>
      <c r="AW227" s="201"/>
      <c r="AX227" s="201"/>
      <c r="AY227" s="201"/>
    </row>
    <row r="228" spans="1:51" s="3" customFormat="1" ht="15" hidden="1" customHeight="1" thickBot="1" x14ac:dyDescent="0.25">
      <c r="A228" s="489" t="s">
        <v>96</v>
      </c>
      <c r="B228" s="490"/>
      <c r="C228" s="490"/>
      <c r="D228" s="490"/>
      <c r="E228" s="490"/>
      <c r="F228" s="491"/>
      <c r="G228" s="143">
        <f>ROUND(SUM(G229:G263),2)</f>
        <v>0</v>
      </c>
      <c r="H228" s="143">
        <f t="shared" ref="H228" si="98">ROUND(SUM(H229:H263),2)</f>
        <v>0</v>
      </c>
      <c r="I228" s="143">
        <f t="shared" ref="I228" si="99">ROUND(SUM(I229:I263),2)</f>
        <v>0</v>
      </c>
      <c r="J228" s="143">
        <f t="shared" ref="J228" si="100">ROUND(SUM(J229:J263),2)</f>
        <v>0</v>
      </c>
      <c r="K228" s="143">
        <f t="shared" ref="K228" si="101">ROUND(SUM(K229:K263),2)</f>
        <v>0</v>
      </c>
      <c r="L228" s="143">
        <f t="shared" ref="L228" si="102">ROUND(SUM(L229:L263),2)</f>
        <v>0</v>
      </c>
      <c r="M228" s="143">
        <f t="shared" ref="M228" si="103">ROUND(SUM(M229:M263),2)</f>
        <v>0</v>
      </c>
      <c r="N228" s="143">
        <f t="shared" ref="N228" si="104">ROUND(SUM(N229:N263),2)</f>
        <v>0</v>
      </c>
      <c r="O228" s="143">
        <f t="shared" ref="O228" si="105">ROUND(SUM(O229:O263),2)</f>
        <v>0</v>
      </c>
      <c r="P228" s="143">
        <f t="shared" ref="P228:Q228" si="106">ROUND(SUM(P229:P263),2)</f>
        <v>0</v>
      </c>
      <c r="Q228" s="91">
        <f t="shared" si="106"/>
        <v>0</v>
      </c>
      <c r="R228" s="408"/>
      <c r="S228" s="409">
        <f>SUM(S229:S263)</f>
        <v>0</v>
      </c>
      <c r="T228" s="203" t="str">
        <f>IF(SUM(G228:P228)=SUM(Q229:Q263),"match","sum error")</f>
        <v>match</v>
      </c>
      <c r="U228" s="200"/>
      <c r="V228" s="214">
        <f>SUM(W229:AF229)</f>
        <v>0</v>
      </c>
      <c r="W228" s="206" t="str">
        <f>G$11</f>
        <v>PR</v>
      </c>
      <c r="X228" s="206" t="str">
        <f t="shared" ref="X228" si="107">H$11</f>
        <v>PM</v>
      </c>
      <c r="Y228" s="206" t="str">
        <f t="shared" ref="Y228" si="108">I$11</f>
        <v>SENG</v>
      </c>
      <c r="Z228" s="206" t="str">
        <f t="shared" ref="Z228" si="109">J$11</f>
        <v>ENG</v>
      </c>
      <c r="AA228" s="206" t="str">
        <f t="shared" ref="AA228" si="110">K$11</f>
        <v>SDES</v>
      </c>
      <c r="AB228" s="206" t="str">
        <f t="shared" ref="AB228" si="111">L$11</f>
        <v>DES</v>
      </c>
      <c r="AC228" s="206" t="str">
        <f t="shared" ref="AC228" si="112">M$11</f>
        <v>TECH</v>
      </c>
      <c r="AD228" s="206" t="str">
        <f t="shared" ref="AD228" si="113">N$11</f>
        <v>ADM</v>
      </c>
      <c r="AE228" s="206" t="str">
        <f t="shared" ref="AE228" si="114">O$11</f>
        <v>UD1</v>
      </c>
      <c r="AF228" s="206" t="str">
        <f t="shared" ref="AF228" si="115">P$11</f>
        <v>UD2</v>
      </c>
      <c r="AG228" s="201"/>
      <c r="AH228" s="201"/>
      <c r="AI228" s="201"/>
      <c r="AJ228" s="201"/>
      <c r="AK228" s="201"/>
      <c r="AL228" s="201"/>
      <c r="AM228" s="201"/>
      <c r="AN228" s="201"/>
      <c r="AO228" s="201"/>
      <c r="AP228" s="201"/>
      <c r="AQ228" s="201"/>
      <c r="AR228" s="201"/>
      <c r="AS228" s="201"/>
      <c r="AT228" s="201"/>
      <c r="AU228" s="201"/>
      <c r="AV228" s="201"/>
      <c r="AW228" s="201"/>
      <c r="AX228" s="201"/>
      <c r="AY228" s="201"/>
    </row>
    <row r="229" spans="1:51" s="3" customFormat="1" hidden="1" x14ac:dyDescent="0.2">
      <c r="A229" s="306"/>
      <c r="B229" s="487"/>
      <c r="C229" s="487"/>
      <c r="D229" s="487"/>
      <c r="E229" s="487"/>
      <c r="F229" s="487"/>
      <c r="G229" s="145"/>
      <c r="H229" s="145"/>
      <c r="I229" s="145"/>
      <c r="J229" s="145"/>
      <c r="K229" s="145"/>
      <c r="L229" s="145"/>
      <c r="M229" s="145"/>
      <c r="N229" s="145"/>
      <c r="O229" s="144"/>
      <c r="P229" s="145"/>
      <c r="Q229" s="196">
        <f>ROUND(SUM(G229:P229),2)</f>
        <v>0</v>
      </c>
      <c r="R229" s="410"/>
      <c r="S229" s="411"/>
      <c r="T229" s="204"/>
      <c r="U229" s="200"/>
      <c r="V229" s="201"/>
      <c r="W229" s="208">
        <f>G228*'Staffing Plan'!$M$25</f>
        <v>0</v>
      </c>
      <c r="X229" s="208">
        <f>H228*'Staffing Plan'!$M$33</f>
        <v>0</v>
      </c>
      <c r="Y229" s="208">
        <f>I228*'Staffing Plan'!$M$47</f>
        <v>0</v>
      </c>
      <c r="Z229" s="208">
        <f>J228*'Staffing Plan'!$M$61</f>
        <v>0</v>
      </c>
      <c r="AA229" s="208">
        <f>K228*'Staffing Plan'!$M$75</f>
        <v>0</v>
      </c>
      <c r="AB229" s="208">
        <f>L228*'Staffing Plan'!$M$89</f>
        <v>0</v>
      </c>
      <c r="AC229" s="208">
        <f>M228*'Staffing Plan'!$M$103</f>
        <v>0</v>
      </c>
      <c r="AD229" s="208">
        <f>N228*'Staffing Plan'!$M$117</f>
        <v>0</v>
      </c>
      <c r="AE229" s="208">
        <f>O228*'Staffing Plan'!$M$131</f>
        <v>0</v>
      </c>
      <c r="AF229" s="208">
        <f>P228*'Staffing Plan'!$M$145</f>
        <v>0</v>
      </c>
      <c r="AG229" s="201"/>
      <c r="AH229" s="201"/>
      <c r="AI229" s="201"/>
      <c r="AJ229" s="201"/>
      <c r="AK229" s="201"/>
      <c r="AL229" s="201"/>
      <c r="AM229" s="201"/>
      <c r="AN229" s="201"/>
      <c r="AO229" s="201"/>
      <c r="AP229" s="201"/>
      <c r="AQ229" s="201"/>
      <c r="AR229" s="201"/>
      <c r="AS229" s="201"/>
      <c r="AT229" s="201"/>
      <c r="AU229" s="201"/>
      <c r="AV229" s="201"/>
      <c r="AW229" s="201"/>
      <c r="AX229" s="201"/>
      <c r="AY229" s="201"/>
    </row>
    <row r="230" spans="1:51" s="3" customFormat="1" ht="15" hidden="1" customHeight="1" x14ac:dyDescent="0.2">
      <c r="A230" s="306"/>
      <c r="B230" s="487"/>
      <c r="C230" s="487"/>
      <c r="D230" s="487"/>
      <c r="E230" s="487"/>
      <c r="F230" s="487"/>
      <c r="G230" s="145"/>
      <c r="H230" s="145"/>
      <c r="I230" s="145"/>
      <c r="J230" s="145"/>
      <c r="K230" s="145"/>
      <c r="L230" s="145"/>
      <c r="M230" s="145"/>
      <c r="N230" s="145"/>
      <c r="O230" s="144"/>
      <c r="P230" s="145"/>
      <c r="Q230" s="196">
        <f t="shared" ref="Q230:Q263" si="116">ROUND(SUM(G230:P230),2)</f>
        <v>0</v>
      </c>
      <c r="R230" s="412"/>
      <c r="S230" s="413"/>
      <c r="T230" s="204"/>
      <c r="U230" s="200"/>
      <c r="V230" s="201"/>
      <c r="W230" s="201"/>
      <c r="X230" s="201"/>
      <c r="Y230" s="201"/>
      <c r="Z230" s="201"/>
      <c r="AA230" s="201"/>
      <c r="AB230" s="201"/>
      <c r="AC230" s="201"/>
      <c r="AD230" s="201"/>
      <c r="AE230" s="201"/>
      <c r="AF230" s="201"/>
      <c r="AG230" s="201"/>
      <c r="AH230" s="201"/>
      <c r="AI230" s="201"/>
      <c r="AJ230" s="201"/>
      <c r="AK230" s="201"/>
      <c r="AL230" s="201"/>
      <c r="AM230" s="201"/>
      <c r="AN230" s="201"/>
      <c r="AO230" s="201"/>
      <c r="AP230" s="201"/>
      <c r="AQ230" s="201"/>
      <c r="AR230" s="201"/>
      <c r="AS230" s="201"/>
      <c r="AT230" s="201"/>
      <c r="AU230" s="201"/>
      <c r="AV230" s="201"/>
      <c r="AW230" s="201"/>
      <c r="AX230" s="201"/>
      <c r="AY230" s="201"/>
    </row>
    <row r="231" spans="1:51" s="3" customFormat="1" ht="15" hidden="1" customHeight="1" x14ac:dyDescent="0.2">
      <c r="A231" s="306"/>
      <c r="B231" s="487"/>
      <c r="C231" s="487"/>
      <c r="D231" s="487"/>
      <c r="E231" s="487"/>
      <c r="F231" s="487"/>
      <c r="G231" s="145"/>
      <c r="H231" s="145"/>
      <c r="I231" s="145"/>
      <c r="J231" s="145"/>
      <c r="K231" s="145"/>
      <c r="L231" s="145"/>
      <c r="M231" s="145"/>
      <c r="N231" s="145"/>
      <c r="O231" s="144"/>
      <c r="P231" s="145"/>
      <c r="Q231" s="197">
        <f t="shared" si="116"/>
        <v>0</v>
      </c>
      <c r="R231" s="412"/>
      <c r="S231" s="413"/>
      <c r="T231" s="204"/>
      <c r="U231" s="200"/>
      <c r="V231" s="201"/>
      <c r="W231" s="201"/>
      <c r="X231" s="201"/>
      <c r="Y231" s="201"/>
      <c r="Z231" s="201"/>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1"/>
      <c r="AY231" s="201"/>
    </row>
    <row r="232" spans="1:51" s="3" customFormat="1" ht="15" hidden="1" customHeight="1" x14ac:dyDescent="0.2">
      <c r="A232" s="306"/>
      <c r="B232" s="487"/>
      <c r="C232" s="487"/>
      <c r="D232" s="487"/>
      <c r="E232" s="487"/>
      <c r="F232" s="487"/>
      <c r="G232" s="145"/>
      <c r="H232" s="145"/>
      <c r="I232" s="145"/>
      <c r="J232" s="145"/>
      <c r="K232" s="145"/>
      <c r="L232" s="145"/>
      <c r="M232" s="145"/>
      <c r="N232" s="145"/>
      <c r="O232" s="144"/>
      <c r="P232" s="145"/>
      <c r="Q232" s="196">
        <f t="shared" si="116"/>
        <v>0</v>
      </c>
      <c r="R232" s="412"/>
      <c r="S232" s="413"/>
      <c r="T232" s="204"/>
      <c r="U232" s="200"/>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row>
    <row r="233" spans="1:51" s="3" customFormat="1" ht="15" hidden="1" customHeight="1" x14ac:dyDescent="0.2">
      <c r="A233" s="306"/>
      <c r="B233" s="487"/>
      <c r="C233" s="487"/>
      <c r="D233" s="487"/>
      <c r="E233" s="487"/>
      <c r="F233" s="487"/>
      <c r="G233" s="145"/>
      <c r="H233" s="145"/>
      <c r="I233" s="145"/>
      <c r="J233" s="145"/>
      <c r="K233" s="145"/>
      <c r="L233" s="145"/>
      <c r="M233" s="145"/>
      <c r="N233" s="145"/>
      <c r="O233" s="144"/>
      <c r="P233" s="145"/>
      <c r="Q233" s="197">
        <f t="shared" si="116"/>
        <v>0</v>
      </c>
      <c r="R233" s="412"/>
      <c r="S233" s="413"/>
      <c r="T233" s="204"/>
      <c r="U233" s="200"/>
      <c r="V233" s="201"/>
      <c r="W233" s="201"/>
      <c r="X233" s="201"/>
      <c r="Y233" s="201"/>
      <c r="Z233" s="201"/>
      <c r="AA233" s="201"/>
      <c r="AB233" s="201"/>
      <c r="AC233" s="201"/>
      <c r="AD233" s="201"/>
      <c r="AE233" s="201"/>
      <c r="AF233" s="201"/>
      <c r="AG233" s="201"/>
      <c r="AH233" s="201"/>
      <c r="AI233" s="201"/>
      <c r="AJ233" s="201"/>
      <c r="AK233" s="201"/>
      <c r="AL233" s="201"/>
      <c r="AM233" s="201"/>
      <c r="AN233" s="201"/>
      <c r="AO233" s="201"/>
      <c r="AP233" s="201"/>
      <c r="AQ233" s="201"/>
      <c r="AR233" s="201"/>
      <c r="AS233" s="201"/>
      <c r="AT233" s="201"/>
      <c r="AU233" s="201"/>
      <c r="AV233" s="201"/>
      <c r="AW233" s="201"/>
      <c r="AX233" s="201"/>
      <c r="AY233" s="201"/>
    </row>
    <row r="234" spans="1:51" s="3" customFormat="1" ht="15" hidden="1" customHeight="1" x14ac:dyDescent="0.2">
      <c r="A234" s="306"/>
      <c r="B234" s="487"/>
      <c r="C234" s="487"/>
      <c r="D234" s="487"/>
      <c r="E234" s="487"/>
      <c r="F234" s="487"/>
      <c r="G234" s="145"/>
      <c r="H234" s="145"/>
      <c r="I234" s="145"/>
      <c r="J234" s="145"/>
      <c r="K234" s="145"/>
      <c r="L234" s="145"/>
      <c r="M234" s="145"/>
      <c r="N234" s="145"/>
      <c r="O234" s="144"/>
      <c r="P234" s="145"/>
      <c r="Q234" s="196">
        <f t="shared" si="116"/>
        <v>0</v>
      </c>
      <c r="R234" s="412"/>
      <c r="S234" s="413"/>
      <c r="T234" s="204"/>
      <c r="U234" s="200"/>
      <c r="V234" s="201"/>
      <c r="W234" s="201"/>
      <c r="X234" s="201"/>
      <c r="Y234" s="201"/>
      <c r="Z234" s="201"/>
      <c r="AA234" s="201"/>
      <c r="AB234" s="201"/>
      <c r="AC234" s="201"/>
      <c r="AD234" s="201"/>
      <c r="AE234" s="201"/>
      <c r="AF234" s="201"/>
      <c r="AG234" s="201"/>
      <c r="AH234" s="201"/>
      <c r="AI234" s="201"/>
      <c r="AJ234" s="201"/>
      <c r="AK234" s="201"/>
      <c r="AL234" s="201"/>
      <c r="AM234" s="201"/>
      <c r="AN234" s="201"/>
      <c r="AO234" s="201"/>
      <c r="AP234" s="201"/>
      <c r="AQ234" s="201"/>
      <c r="AR234" s="201"/>
      <c r="AS234" s="201"/>
      <c r="AT234" s="201"/>
      <c r="AU234" s="201"/>
      <c r="AV234" s="201"/>
      <c r="AW234" s="201"/>
      <c r="AX234" s="201"/>
      <c r="AY234" s="201"/>
    </row>
    <row r="235" spans="1:51" s="3" customFormat="1" hidden="1" x14ac:dyDescent="0.2">
      <c r="A235" s="307"/>
      <c r="B235" s="487"/>
      <c r="C235" s="487"/>
      <c r="D235" s="487"/>
      <c r="E235" s="487"/>
      <c r="F235" s="487"/>
      <c r="G235" s="145"/>
      <c r="H235" s="145"/>
      <c r="I235" s="145"/>
      <c r="J235" s="145"/>
      <c r="K235" s="145"/>
      <c r="L235" s="145"/>
      <c r="M235" s="145"/>
      <c r="N235" s="145"/>
      <c r="O235" s="144"/>
      <c r="P235" s="145"/>
      <c r="Q235" s="197">
        <f t="shared" si="116"/>
        <v>0</v>
      </c>
      <c r="R235" s="412"/>
      <c r="S235" s="413"/>
      <c r="T235" s="204"/>
      <c r="U235" s="200"/>
      <c r="V235" s="201"/>
      <c r="W235" s="201"/>
      <c r="X235" s="201"/>
      <c r="Y235" s="201"/>
      <c r="Z235" s="201"/>
      <c r="AA235" s="201"/>
      <c r="AB235" s="201"/>
      <c r="AC235" s="201"/>
      <c r="AD235" s="201"/>
      <c r="AE235" s="201"/>
      <c r="AF235" s="201"/>
      <c r="AG235" s="201"/>
      <c r="AH235" s="201"/>
      <c r="AI235" s="201"/>
      <c r="AJ235" s="201"/>
      <c r="AK235" s="201"/>
      <c r="AL235" s="201"/>
      <c r="AM235" s="201"/>
      <c r="AN235" s="201"/>
      <c r="AO235" s="201"/>
      <c r="AP235" s="201"/>
      <c r="AQ235" s="201"/>
      <c r="AR235" s="201"/>
      <c r="AS235" s="201"/>
      <c r="AT235" s="201"/>
      <c r="AU235" s="201"/>
      <c r="AV235" s="201"/>
      <c r="AW235" s="201"/>
      <c r="AX235" s="201"/>
      <c r="AY235" s="201"/>
    </row>
    <row r="236" spans="1:51" s="3" customFormat="1" hidden="1" x14ac:dyDescent="0.2">
      <c r="A236" s="307"/>
      <c r="B236" s="487"/>
      <c r="C236" s="487"/>
      <c r="D236" s="487"/>
      <c r="E236" s="487"/>
      <c r="F236" s="487"/>
      <c r="G236" s="145"/>
      <c r="H236" s="145"/>
      <c r="I236" s="145"/>
      <c r="J236" s="145"/>
      <c r="K236" s="145"/>
      <c r="L236" s="145"/>
      <c r="M236" s="145"/>
      <c r="N236" s="145"/>
      <c r="O236" s="144"/>
      <c r="P236" s="145"/>
      <c r="Q236" s="196">
        <f t="shared" si="116"/>
        <v>0</v>
      </c>
      <c r="R236" s="412"/>
      <c r="S236" s="413"/>
      <c r="T236" s="204"/>
      <c r="U236" s="200"/>
      <c r="V236" s="201"/>
      <c r="W236" s="201"/>
      <c r="X236" s="201"/>
      <c r="Y236" s="201"/>
      <c r="Z236" s="201"/>
      <c r="AA236" s="201"/>
      <c r="AB236" s="201"/>
      <c r="AC236" s="201"/>
      <c r="AD236" s="201"/>
      <c r="AE236" s="201"/>
      <c r="AF236" s="201"/>
      <c r="AG236" s="201"/>
      <c r="AH236" s="201"/>
      <c r="AI236" s="201"/>
      <c r="AJ236" s="201"/>
      <c r="AK236" s="201"/>
      <c r="AL236" s="201"/>
      <c r="AM236" s="201"/>
      <c r="AN236" s="201"/>
      <c r="AO236" s="201"/>
      <c r="AP236" s="201"/>
      <c r="AQ236" s="201"/>
      <c r="AR236" s="201"/>
      <c r="AS236" s="201"/>
      <c r="AT236" s="201"/>
      <c r="AU236" s="201"/>
      <c r="AV236" s="201"/>
      <c r="AW236" s="201"/>
      <c r="AX236" s="201"/>
      <c r="AY236" s="201"/>
    </row>
    <row r="237" spans="1:51" s="3" customFormat="1" hidden="1" x14ac:dyDescent="0.2">
      <c r="A237" s="307"/>
      <c r="B237" s="487"/>
      <c r="C237" s="487"/>
      <c r="D237" s="487"/>
      <c r="E237" s="487"/>
      <c r="F237" s="487"/>
      <c r="G237" s="145"/>
      <c r="H237" s="145"/>
      <c r="I237" s="145"/>
      <c r="J237" s="145"/>
      <c r="K237" s="145"/>
      <c r="L237" s="145"/>
      <c r="M237" s="145"/>
      <c r="N237" s="145"/>
      <c r="O237" s="144"/>
      <c r="P237" s="145"/>
      <c r="Q237" s="197">
        <f t="shared" si="116"/>
        <v>0</v>
      </c>
      <c r="R237" s="412"/>
      <c r="S237" s="413"/>
      <c r="T237" s="204"/>
      <c r="U237" s="200"/>
      <c r="V237" s="201"/>
      <c r="W237" s="201"/>
      <c r="X237" s="201"/>
      <c r="Y237" s="201"/>
      <c r="Z237" s="201"/>
      <c r="AA237" s="201"/>
      <c r="AB237" s="201"/>
      <c r="AC237" s="201"/>
      <c r="AD237" s="201"/>
      <c r="AE237" s="201"/>
      <c r="AF237" s="201"/>
      <c r="AG237" s="201"/>
      <c r="AH237" s="201"/>
      <c r="AI237" s="201"/>
      <c r="AJ237" s="201"/>
      <c r="AK237" s="201"/>
      <c r="AL237" s="201"/>
      <c r="AM237" s="201"/>
      <c r="AN237" s="201"/>
      <c r="AO237" s="201"/>
      <c r="AP237" s="201"/>
      <c r="AQ237" s="201"/>
      <c r="AR237" s="201"/>
      <c r="AS237" s="201"/>
      <c r="AT237" s="201"/>
      <c r="AU237" s="201"/>
      <c r="AV237" s="201"/>
      <c r="AW237" s="201"/>
      <c r="AX237" s="201"/>
      <c r="AY237" s="201"/>
    </row>
    <row r="238" spans="1:51" s="3" customFormat="1" hidden="1" x14ac:dyDescent="0.2">
      <c r="A238" s="307"/>
      <c r="B238" s="487"/>
      <c r="C238" s="487"/>
      <c r="D238" s="487"/>
      <c r="E238" s="487"/>
      <c r="F238" s="487"/>
      <c r="G238" s="145"/>
      <c r="H238" s="145"/>
      <c r="I238" s="145"/>
      <c r="J238" s="145"/>
      <c r="K238" s="145"/>
      <c r="L238" s="145"/>
      <c r="M238" s="145"/>
      <c r="N238" s="145"/>
      <c r="O238" s="144"/>
      <c r="P238" s="145"/>
      <c r="Q238" s="196">
        <f t="shared" si="116"/>
        <v>0</v>
      </c>
      <c r="R238" s="412"/>
      <c r="S238" s="413"/>
      <c r="T238" s="204"/>
      <c r="U238" s="200"/>
      <c r="V238" s="201"/>
      <c r="W238" s="201"/>
      <c r="X238" s="201"/>
      <c r="Y238" s="201"/>
      <c r="Z238" s="201"/>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201"/>
      <c r="AX238" s="201"/>
      <c r="AY238" s="201"/>
    </row>
    <row r="239" spans="1:51" s="3" customFormat="1" hidden="1" x14ac:dyDescent="0.2">
      <c r="A239" s="307"/>
      <c r="B239" s="487"/>
      <c r="C239" s="487"/>
      <c r="D239" s="487"/>
      <c r="E239" s="487"/>
      <c r="F239" s="487"/>
      <c r="G239" s="145"/>
      <c r="H239" s="145"/>
      <c r="I239" s="145"/>
      <c r="J239" s="145"/>
      <c r="K239" s="145"/>
      <c r="L239" s="145"/>
      <c r="M239" s="145"/>
      <c r="N239" s="145"/>
      <c r="O239" s="144"/>
      <c r="P239" s="145"/>
      <c r="Q239" s="197">
        <f t="shared" si="116"/>
        <v>0</v>
      </c>
      <c r="R239" s="412"/>
      <c r="S239" s="413"/>
      <c r="T239" s="204"/>
      <c r="U239" s="200"/>
      <c r="V239" s="201"/>
      <c r="W239" s="201"/>
      <c r="X239" s="201"/>
      <c r="Y239" s="201"/>
      <c r="Z239" s="201"/>
      <c r="AA239" s="201"/>
      <c r="AB239" s="201"/>
      <c r="AC239" s="201"/>
      <c r="AD239" s="201"/>
      <c r="AE239" s="201"/>
      <c r="AF239" s="201"/>
      <c r="AG239" s="201"/>
      <c r="AH239" s="201"/>
      <c r="AI239" s="201"/>
      <c r="AJ239" s="201"/>
      <c r="AK239" s="201"/>
      <c r="AL239" s="201"/>
      <c r="AM239" s="201"/>
      <c r="AN239" s="201"/>
      <c r="AO239" s="201"/>
      <c r="AP239" s="201"/>
      <c r="AQ239" s="201"/>
      <c r="AR239" s="201"/>
      <c r="AS239" s="201"/>
      <c r="AT239" s="201"/>
      <c r="AU239" s="201"/>
      <c r="AV239" s="201"/>
      <c r="AW239" s="201"/>
      <c r="AX239" s="201"/>
      <c r="AY239" s="201"/>
    </row>
    <row r="240" spans="1:51" s="3" customFormat="1" hidden="1" x14ac:dyDescent="0.2">
      <c r="A240" s="307"/>
      <c r="B240" s="487"/>
      <c r="C240" s="487"/>
      <c r="D240" s="487"/>
      <c r="E240" s="487"/>
      <c r="F240" s="487"/>
      <c r="G240" s="145"/>
      <c r="H240" s="145"/>
      <c r="I240" s="145"/>
      <c r="J240" s="145"/>
      <c r="K240" s="145"/>
      <c r="L240" s="145"/>
      <c r="M240" s="145"/>
      <c r="N240" s="145"/>
      <c r="O240" s="144"/>
      <c r="P240" s="145"/>
      <c r="Q240" s="196">
        <f t="shared" si="116"/>
        <v>0</v>
      </c>
      <c r="R240" s="412"/>
      <c r="S240" s="413"/>
      <c r="T240" s="204"/>
      <c r="U240" s="200"/>
      <c r="V240" s="201"/>
      <c r="W240" s="201"/>
      <c r="X240" s="201"/>
      <c r="Y240" s="201"/>
      <c r="Z240" s="201"/>
      <c r="AA240" s="201"/>
      <c r="AB240" s="201"/>
      <c r="AC240" s="201"/>
      <c r="AD240" s="201"/>
      <c r="AE240" s="201"/>
      <c r="AF240" s="201"/>
      <c r="AG240" s="201"/>
      <c r="AH240" s="201"/>
      <c r="AI240" s="201"/>
      <c r="AJ240" s="201"/>
      <c r="AK240" s="201"/>
      <c r="AL240" s="201"/>
      <c r="AM240" s="201"/>
      <c r="AN240" s="201"/>
      <c r="AO240" s="201"/>
      <c r="AP240" s="201"/>
      <c r="AQ240" s="201"/>
      <c r="AR240" s="201"/>
      <c r="AS240" s="201"/>
      <c r="AT240" s="201"/>
      <c r="AU240" s="201"/>
      <c r="AV240" s="201"/>
      <c r="AW240" s="201"/>
      <c r="AX240" s="201"/>
      <c r="AY240" s="201"/>
    </row>
    <row r="241" spans="1:51" s="3" customFormat="1" hidden="1" x14ac:dyDescent="0.2">
      <c r="A241" s="307"/>
      <c r="B241" s="487"/>
      <c r="C241" s="487"/>
      <c r="D241" s="487"/>
      <c r="E241" s="487"/>
      <c r="F241" s="487"/>
      <c r="G241" s="145"/>
      <c r="H241" s="145"/>
      <c r="I241" s="145"/>
      <c r="J241" s="145"/>
      <c r="K241" s="145"/>
      <c r="L241" s="145"/>
      <c r="M241" s="145"/>
      <c r="N241" s="145"/>
      <c r="O241" s="144"/>
      <c r="P241" s="145"/>
      <c r="Q241" s="197">
        <f t="shared" si="116"/>
        <v>0</v>
      </c>
      <c r="R241" s="412"/>
      <c r="S241" s="413"/>
      <c r="T241" s="204"/>
      <c r="U241" s="200"/>
      <c r="V241" s="201"/>
      <c r="W241" s="201"/>
      <c r="X241" s="201"/>
      <c r="Y241" s="201"/>
      <c r="Z241" s="201"/>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c r="AV241" s="201"/>
      <c r="AW241" s="201"/>
      <c r="AX241" s="201"/>
      <c r="AY241" s="201"/>
    </row>
    <row r="242" spans="1:51" s="3" customFormat="1" hidden="1" x14ac:dyDescent="0.2">
      <c r="A242" s="307"/>
      <c r="B242" s="487"/>
      <c r="C242" s="487"/>
      <c r="D242" s="487"/>
      <c r="E242" s="487"/>
      <c r="F242" s="487"/>
      <c r="G242" s="145"/>
      <c r="H242" s="145"/>
      <c r="I242" s="145"/>
      <c r="J242" s="145"/>
      <c r="K242" s="145"/>
      <c r="L242" s="145"/>
      <c r="M242" s="145"/>
      <c r="N242" s="145"/>
      <c r="O242" s="144"/>
      <c r="P242" s="145"/>
      <c r="Q242" s="196">
        <f t="shared" si="116"/>
        <v>0</v>
      </c>
      <c r="R242" s="412"/>
      <c r="S242" s="413"/>
      <c r="T242" s="204"/>
      <c r="U242" s="200"/>
      <c r="V242" s="201"/>
      <c r="W242" s="201"/>
      <c r="X242" s="201"/>
      <c r="Y242" s="201"/>
      <c r="Z242" s="201"/>
      <c r="AA242" s="201"/>
      <c r="AB242" s="201"/>
      <c r="AC242" s="201"/>
      <c r="AD242" s="201"/>
      <c r="AE242" s="201"/>
      <c r="AF242" s="201"/>
      <c r="AG242" s="201"/>
      <c r="AH242" s="201"/>
      <c r="AI242" s="201"/>
      <c r="AJ242" s="201"/>
      <c r="AK242" s="201"/>
      <c r="AL242" s="201"/>
      <c r="AM242" s="201"/>
      <c r="AN242" s="201"/>
      <c r="AO242" s="201"/>
      <c r="AP242" s="201"/>
      <c r="AQ242" s="201"/>
      <c r="AR242" s="201"/>
      <c r="AS242" s="201"/>
      <c r="AT242" s="201"/>
      <c r="AU242" s="201"/>
      <c r="AV242" s="201"/>
      <c r="AW242" s="201"/>
      <c r="AX242" s="201"/>
      <c r="AY242" s="201"/>
    </row>
    <row r="243" spans="1:51" s="3" customFormat="1" hidden="1" x14ac:dyDescent="0.2">
      <c r="A243" s="307"/>
      <c r="B243" s="487"/>
      <c r="C243" s="487"/>
      <c r="D243" s="487"/>
      <c r="E243" s="487"/>
      <c r="F243" s="487"/>
      <c r="G243" s="145"/>
      <c r="H243" s="145"/>
      <c r="I243" s="145"/>
      <c r="J243" s="145"/>
      <c r="K243" s="145"/>
      <c r="L243" s="145"/>
      <c r="M243" s="145"/>
      <c r="N243" s="145"/>
      <c r="O243" s="144"/>
      <c r="P243" s="145"/>
      <c r="Q243" s="197">
        <f t="shared" si="116"/>
        <v>0</v>
      </c>
      <c r="R243" s="412"/>
      <c r="S243" s="413"/>
      <c r="T243" s="204"/>
      <c r="U243" s="200"/>
      <c r="V243" s="201"/>
      <c r="W243" s="201"/>
      <c r="X243" s="201"/>
      <c r="Y243" s="201"/>
      <c r="Z243" s="201"/>
      <c r="AA243" s="201"/>
      <c r="AB243" s="201"/>
      <c r="AC243" s="201"/>
      <c r="AD243" s="201"/>
      <c r="AE243" s="201"/>
      <c r="AF243" s="201"/>
      <c r="AG243" s="201"/>
      <c r="AH243" s="201"/>
      <c r="AI243" s="201"/>
      <c r="AJ243" s="201"/>
      <c r="AK243" s="201"/>
      <c r="AL243" s="201"/>
      <c r="AM243" s="201"/>
      <c r="AN243" s="201"/>
      <c r="AO243" s="201"/>
      <c r="AP243" s="201"/>
      <c r="AQ243" s="201"/>
      <c r="AR243" s="201"/>
      <c r="AS243" s="201"/>
      <c r="AT243" s="201"/>
      <c r="AU243" s="201"/>
      <c r="AV243" s="201"/>
      <c r="AW243" s="201"/>
      <c r="AX243" s="201"/>
      <c r="AY243" s="201"/>
    </row>
    <row r="244" spans="1:51" s="3" customFormat="1" hidden="1" x14ac:dyDescent="0.2">
      <c r="A244" s="307"/>
      <c r="B244" s="487"/>
      <c r="C244" s="487"/>
      <c r="D244" s="487"/>
      <c r="E244" s="487"/>
      <c r="F244" s="487"/>
      <c r="G244" s="145"/>
      <c r="H244" s="145"/>
      <c r="I244" s="145"/>
      <c r="J244" s="145"/>
      <c r="K244" s="145"/>
      <c r="L244" s="145"/>
      <c r="M244" s="145"/>
      <c r="N244" s="145"/>
      <c r="O244" s="144"/>
      <c r="P244" s="145"/>
      <c r="Q244" s="196">
        <f t="shared" si="116"/>
        <v>0</v>
      </c>
      <c r="R244" s="412"/>
      <c r="S244" s="413"/>
      <c r="T244" s="204"/>
      <c r="U244" s="200"/>
      <c r="V244" s="201"/>
      <c r="W244" s="201"/>
      <c r="X244" s="201"/>
      <c r="Y244" s="201"/>
      <c r="Z244" s="201"/>
      <c r="AA244" s="201"/>
      <c r="AB244" s="201"/>
      <c r="AC244" s="201"/>
      <c r="AD244" s="201"/>
      <c r="AE244" s="201"/>
      <c r="AF244" s="201"/>
      <c r="AG244" s="201"/>
      <c r="AH244" s="201"/>
      <c r="AI244" s="201"/>
      <c r="AJ244" s="201"/>
      <c r="AK244" s="201"/>
      <c r="AL244" s="201"/>
      <c r="AM244" s="201"/>
      <c r="AN244" s="201"/>
      <c r="AO244" s="201"/>
      <c r="AP244" s="201"/>
      <c r="AQ244" s="201"/>
      <c r="AR244" s="201"/>
      <c r="AS244" s="201"/>
      <c r="AT244" s="201"/>
      <c r="AU244" s="201"/>
      <c r="AV244" s="201"/>
      <c r="AW244" s="201"/>
      <c r="AX244" s="201"/>
      <c r="AY244" s="201"/>
    </row>
    <row r="245" spans="1:51" s="3" customFormat="1" hidden="1" x14ac:dyDescent="0.2">
      <c r="A245" s="307"/>
      <c r="B245" s="487"/>
      <c r="C245" s="487"/>
      <c r="D245" s="487"/>
      <c r="E245" s="487"/>
      <c r="F245" s="487"/>
      <c r="G245" s="145"/>
      <c r="H245" s="145"/>
      <c r="I245" s="145"/>
      <c r="J245" s="145"/>
      <c r="K245" s="145"/>
      <c r="L245" s="145"/>
      <c r="M245" s="145"/>
      <c r="N245" s="145"/>
      <c r="O245" s="144"/>
      <c r="P245" s="145"/>
      <c r="Q245" s="197">
        <f t="shared" si="116"/>
        <v>0</v>
      </c>
      <c r="R245" s="412"/>
      <c r="S245" s="413"/>
      <c r="T245" s="204"/>
      <c r="U245" s="200"/>
      <c r="V245" s="201"/>
      <c r="W245" s="201"/>
      <c r="X245" s="201"/>
      <c r="Y245" s="201"/>
      <c r="Z245" s="201"/>
      <c r="AA245" s="201"/>
      <c r="AB245" s="201"/>
      <c r="AC245" s="201"/>
      <c r="AD245" s="201"/>
      <c r="AE245" s="201"/>
      <c r="AF245" s="201"/>
      <c r="AG245" s="201"/>
      <c r="AH245" s="201"/>
      <c r="AI245" s="201"/>
      <c r="AJ245" s="201"/>
      <c r="AK245" s="201"/>
      <c r="AL245" s="201"/>
      <c r="AM245" s="201"/>
      <c r="AN245" s="201"/>
      <c r="AO245" s="201"/>
      <c r="AP245" s="201"/>
      <c r="AQ245" s="201"/>
      <c r="AR245" s="201"/>
      <c r="AS245" s="201"/>
      <c r="AT245" s="201"/>
      <c r="AU245" s="201"/>
      <c r="AV245" s="201"/>
      <c r="AW245" s="201"/>
      <c r="AX245" s="201"/>
      <c r="AY245" s="201"/>
    </row>
    <row r="246" spans="1:51" s="3" customFormat="1" hidden="1" x14ac:dyDescent="0.2">
      <c r="A246" s="307"/>
      <c r="B246" s="487"/>
      <c r="C246" s="487"/>
      <c r="D246" s="487"/>
      <c r="E246" s="487"/>
      <c r="F246" s="487"/>
      <c r="G246" s="145"/>
      <c r="H246" s="145"/>
      <c r="I246" s="145"/>
      <c r="J246" s="145"/>
      <c r="K246" s="145"/>
      <c r="L246" s="145"/>
      <c r="M246" s="145"/>
      <c r="N246" s="145"/>
      <c r="O246" s="144"/>
      <c r="P246" s="145"/>
      <c r="Q246" s="196">
        <f t="shared" si="116"/>
        <v>0</v>
      </c>
      <c r="R246" s="412"/>
      <c r="S246" s="413"/>
      <c r="T246" s="204"/>
      <c r="U246" s="200"/>
      <c r="V246" s="201"/>
      <c r="W246" s="201"/>
      <c r="X246" s="201"/>
      <c r="Y246" s="201"/>
      <c r="Z246" s="201"/>
      <c r="AA246" s="201"/>
      <c r="AB246" s="201"/>
      <c r="AC246" s="201"/>
      <c r="AD246" s="201"/>
      <c r="AE246" s="201"/>
      <c r="AF246" s="201"/>
      <c r="AG246" s="201"/>
      <c r="AH246" s="201"/>
      <c r="AI246" s="201"/>
      <c r="AJ246" s="201"/>
      <c r="AK246" s="201"/>
      <c r="AL246" s="201"/>
      <c r="AM246" s="201"/>
      <c r="AN246" s="201"/>
      <c r="AO246" s="201"/>
      <c r="AP246" s="201"/>
      <c r="AQ246" s="201"/>
      <c r="AR246" s="201"/>
      <c r="AS246" s="201"/>
      <c r="AT246" s="201"/>
      <c r="AU246" s="201"/>
      <c r="AV246" s="201"/>
      <c r="AW246" s="201"/>
      <c r="AX246" s="201"/>
      <c r="AY246" s="201"/>
    </row>
    <row r="247" spans="1:51" s="3" customFormat="1" hidden="1" x14ac:dyDescent="0.2">
      <c r="A247" s="307"/>
      <c r="B247" s="487"/>
      <c r="C247" s="487"/>
      <c r="D247" s="487"/>
      <c r="E247" s="487"/>
      <c r="F247" s="487"/>
      <c r="G247" s="145"/>
      <c r="H247" s="145"/>
      <c r="I247" s="145"/>
      <c r="J247" s="145"/>
      <c r="K247" s="145"/>
      <c r="L247" s="145"/>
      <c r="M247" s="145"/>
      <c r="N247" s="145"/>
      <c r="O247" s="144"/>
      <c r="P247" s="145"/>
      <c r="Q247" s="197">
        <f t="shared" si="116"/>
        <v>0</v>
      </c>
      <c r="R247" s="412"/>
      <c r="S247" s="413"/>
      <c r="T247" s="204"/>
      <c r="U247" s="200"/>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1"/>
      <c r="AY247" s="201"/>
    </row>
    <row r="248" spans="1:51" s="3" customFormat="1" hidden="1" x14ac:dyDescent="0.2">
      <c r="A248" s="307"/>
      <c r="B248" s="487"/>
      <c r="C248" s="487"/>
      <c r="D248" s="487"/>
      <c r="E248" s="487"/>
      <c r="F248" s="487"/>
      <c r="G248" s="145"/>
      <c r="H248" s="145"/>
      <c r="I248" s="145"/>
      <c r="J248" s="145"/>
      <c r="K248" s="145"/>
      <c r="L248" s="145"/>
      <c r="M248" s="145"/>
      <c r="N248" s="145"/>
      <c r="O248" s="144"/>
      <c r="P248" s="145"/>
      <c r="Q248" s="196">
        <f t="shared" si="116"/>
        <v>0</v>
      </c>
      <c r="R248" s="412"/>
      <c r="S248" s="413"/>
      <c r="T248" s="204"/>
      <c r="U248" s="200"/>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1"/>
      <c r="AY248" s="201"/>
    </row>
    <row r="249" spans="1:51" s="3" customFormat="1" hidden="1" x14ac:dyDescent="0.2">
      <c r="A249" s="307"/>
      <c r="B249" s="487"/>
      <c r="C249" s="487"/>
      <c r="D249" s="487"/>
      <c r="E249" s="487"/>
      <c r="F249" s="487"/>
      <c r="G249" s="145"/>
      <c r="H249" s="145"/>
      <c r="I249" s="145"/>
      <c r="J249" s="145"/>
      <c r="K249" s="145"/>
      <c r="L249" s="145"/>
      <c r="M249" s="145"/>
      <c r="N249" s="145"/>
      <c r="O249" s="144"/>
      <c r="P249" s="145"/>
      <c r="Q249" s="197">
        <f t="shared" si="116"/>
        <v>0</v>
      </c>
      <c r="R249" s="412"/>
      <c r="S249" s="413"/>
      <c r="T249" s="204"/>
      <c r="U249" s="200"/>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201"/>
      <c r="AY249" s="201"/>
    </row>
    <row r="250" spans="1:51" s="3" customFormat="1" hidden="1" x14ac:dyDescent="0.2">
      <c r="A250" s="307"/>
      <c r="B250" s="487"/>
      <c r="C250" s="487"/>
      <c r="D250" s="487"/>
      <c r="E250" s="487"/>
      <c r="F250" s="487"/>
      <c r="G250" s="145"/>
      <c r="H250" s="145"/>
      <c r="I250" s="145"/>
      <c r="J250" s="145"/>
      <c r="K250" s="145"/>
      <c r="L250" s="145"/>
      <c r="M250" s="145"/>
      <c r="N250" s="145"/>
      <c r="O250" s="144"/>
      <c r="P250" s="145"/>
      <c r="Q250" s="196">
        <f t="shared" si="116"/>
        <v>0</v>
      </c>
      <c r="R250" s="412"/>
      <c r="S250" s="413"/>
      <c r="T250" s="204"/>
      <c r="U250" s="200"/>
      <c r="V250" s="201"/>
      <c r="W250" s="201"/>
      <c r="X250" s="201"/>
      <c r="Y250" s="201"/>
      <c r="Z250" s="201"/>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1"/>
      <c r="AY250" s="201"/>
    </row>
    <row r="251" spans="1:51" s="3" customFormat="1" hidden="1" x14ac:dyDescent="0.2">
      <c r="A251" s="307"/>
      <c r="B251" s="487"/>
      <c r="C251" s="487"/>
      <c r="D251" s="487"/>
      <c r="E251" s="487"/>
      <c r="F251" s="487"/>
      <c r="G251" s="145"/>
      <c r="H251" s="145"/>
      <c r="I251" s="145"/>
      <c r="J251" s="145"/>
      <c r="K251" s="145"/>
      <c r="L251" s="145"/>
      <c r="M251" s="145"/>
      <c r="N251" s="145"/>
      <c r="O251" s="144"/>
      <c r="P251" s="145"/>
      <c r="Q251" s="197">
        <f t="shared" si="116"/>
        <v>0</v>
      </c>
      <c r="R251" s="412"/>
      <c r="S251" s="413"/>
      <c r="T251" s="204"/>
      <c r="U251" s="200"/>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1"/>
      <c r="AY251" s="201"/>
    </row>
    <row r="252" spans="1:51" s="3" customFormat="1" hidden="1" x14ac:dyDescent="0.2">
      <c r="A252" s="307"/>
      <c r="B252" s="487"/>
      <c r="C252" s="487"/>
      <c r="D252" s="487"/>
      <c r="E252" s="487"/>
      <c r="F252" s="487"/>
      <c r="G252" s="145"/>
      <c r="H252" s="145"/>
      <c r="I252" s="145"/>
      <c r="J252" s="145"/>
      <c r="K252" s="145"/>
      <c r="L252" s="145"/>
      <c r="M252" s="145"/>
      <c r="N252" s="145"/>
      <c r="O252" s="144"/>
      <c r="P252" s="145"/>
      <c r="Q252" s="196">
        <f t="shared" si="116"/>
        <v>0</v>
      </c>
      <c r="R252" s="412"/>
      <c r="S252" s="413"/>
      <c r="T252" s="204"/>
      <c r="U252" s="200"/>
      <c r="V252" s="201"/>
      <c r="W252" s="201"/>
      <c r="X252" s="201"/>
      <c r="Y252" s="201"/>
      <c r="Z252" s="201"/>
      <c r="AA252" s="201"/>
      <c r="AB252" s="201"/>
      <c r="AC252" s="201"/>
      <c r="AD252" s="201"/>
      <c r="AE252" s="201"/>
      <c r="AF252" s="201"/>
      <c r="AG252" s="201"/>
      <c r="AH252" s="201"/>
      <c r="AI252" s="201"/>
      <c r="AJ252" s="201"/>
      <c r="AK252" s="201"/>
      <c r="AL252" s="201"/>
      <c r="AM252" s="201"/>
      <c r="AN252" s="201"/>
      <c r="AO252" s="201"/>
      <c r="AP252" s="201"/>
      <c r="AQ252" s="201"/>
      <c r="AR252" s="201"/>
      <c r="AS252" s="201"/>
      <c r="AT252" s="201"/>
      <c r="AU252" s="201"/>
      <c r="AV252" s="201"/>
      <c r="AW252" s="201"/>
      <c r="AX252" s="201"/>
      <c r="AY252" s="201"/>
    </row>
    <row r="253" spans="1:51" s="3" customFormat="1" hidden="1" x14ac:dyDescent="0.2">
      <c r="A253" s="307"/>
      <c r="B253" s="487"/>
      <c r="C253" s="487"/>
      <c r="D253" s="487"/>
      <c r="E253" s="487"/>
      <c r="F253" s="487"/>
      <c r="G253" s="145"/>
      <c r="H253" s="145"/>
      <c r="I253" s="145"/>
      <c r="J253" s="145"/>
      <c r="K253" s="145"/>
      <c r="L253" s="145"/>
      <c r="M253" s="145"/>
      <c r="N253" s="145"/>
      <c r="O253" s="144"/>
      <c r="P253" s="145"/>
      <c r="Q253" s="197">
        <f t="shared" si="116"/>
        <v>0</v>
      </c>
      <c r="R253" s="412"/>
      <c r="S253" s="413"/>
      <c r="T253" s="204"/>
      <c r="U253" s="200"/>
      <c r="V253" s="201"/>
      <c r="W253" s="201"/>
      <c r="X253" s="201"/>
      <c r="Y253" s="201"/>
      <c r="Z253" s="201"/>
      <c r="AA253" s="201"/>
      <c r="AB253" s="201"/>
      <c r="AC253" s="201"/>
      <c r="AD253" s="201"/>
      <c r="AE253" s="201"/>
      <c r="AF253" s="201"/>
      <c r="AG253" s="201"/>
      <c r="AH253" s="201"/>
      <c r="AI253" s="201"/>
      <c r="AJ253" s="201"/>
      <c r="AK253" s="201"/>
      <c r="AL253" s="201"/>
      <c r="AM253" s="201"/>
      <c r="AN253" s="201"/>
      <c r="AO253" s="201"/>
      <c r="AP253" s="201"/>
      <c r="AQ253" s="201"/>
      <c r="AR253" s="201"/>
      <c r="AS253" s="201"/>
      <c r="AT253" s="201"/>
      <c r="AU253" s="201"/>
      <c r="AV253" s="201"/>
      <c r="AW253" s="201"/>
      <c r="AX253" s="201"/>
      <c r="AY253" s="201"/>
    </row>
    <row r="254" spans="1:51" s="3" customFormat="1" hidden="1" x14ac:dyDescent="0.2">
      <c r="A254" s="307"/>
      <c r="B254" s="487"/>
      <c r="C254" s="487"/>
      <c r="D254" s="487"/>
      <c r="E254" s="487"/>
      <c r="F254" s="487"/>
      <c r="G254" s="145"/>
      <c r="H254" s="145"/>
      <c r="I254" s="145"/>
      <c r="J254" s="145"/>
      <c r="K254" s="145"/>
      <c r="L254" s="145"/>
      <c r="M254" s="145"/>
      <c r="N254" s="145"/>
      <c r="O254" s="144"/>
      <c r="P254" s="145"/>
      <c r="Q254" s="196">
        <f t="shared" si="116"/>
        <v>0</v>
      </c>
      <c r="R254" s="412"/>
      <c r="S254" s="413"/>
      <c r="T254" s="204"/>
      <c r="U254" s="200"/>
      <c r="V254" s="201"/>
      <c r="W254" s="201"/>
      <c r="X254" s="201"/>
      <c r="Y254" s="201"/>
      <c r="Z254" s="201"/>
      <c r="AA254" s="201"/>
      <c r="AB254" s="201"/>
      <c r="AC254" s="201"/>
      <c r="AD254" s="201"/>
      <c r="AE254" s="201"/>
      <c r="AF254" s="201"/>
      <c r="AG254" s="201"/>
      <c r="AH254" s="201"/>
      <c r="AI254" s="201"/>
      <c r="AJ254" s="201"/>
      <c r="AK254" s="201"/>
      <c r="AL254" s="201"/>
      <c r="AM254" s="201"/>
      <c r="AN254" s="201"/>
      <c r="AO254" s="201"/>
      <c r="AP254" s="201"/>
      <c r="AQ254" s="201"/>
      <c r="AR254" s="201"/>
      <c r="AS254" s="201"/>
      <c r="AT254" s="201"/>
      <c r="AU254" s="201"/>
      <c r="AV254" s="201"/>
      <c r="AW254" s="201"/>
      <c r="AX254" s="201"/>
      <c r="AY254" s="201"/>
    </row>
    <row r="255" spans="1:51" s="3" customFormat="1" hidden="1" x14ac:dyDescent="0.2">
      <c r="A255" s="307"/>
      <c r="B255" s="487"/>
      <c r="C255" s="487"/>
      <c r="D255" s="487"/>
      <c r="E255" s="487"/>
      <c r="F255" s="487"/>
      <c r="G255" s="145"/>
      <c r="H255" s="145"/>
      <c r="I255" s="145"/>
      <c r="J255" s="145"/>
      <c r="K255" s="145"/>
      <c r="L255" s="145"/>
      <c r="M255" s="145"/>
      <c r="N255" s="145"/>
      <c r="O255" s="144"/>
      <c r="P255" s="145"/>
      <c r="Q255" s="197">
        <f t="shared" si="116"/>
        <v>0</v>
      </c>
      <c r="R255" s="412"/>
      <c r="S255" s="413"/>
      <c r="T255" s="204"/>
      <c r="U255" s="200"/>
      <c r="V255" s="201"/>
      <c r="W255" s="201"/>
      <c r="X255" s="201"/>
      <c r="Y255" s="201"/>
      <c r="Z255" s="201"/>
      <c r="AA255" s="201"/>
      <c r="AB255" s="201"/>
      <c r="AC255" s="201"/>
      <c r="AD255" s="201"/>
      <c r="AE255" s="201"/>
      <c r="AF255" s="201"/>
      <c r="AG255" s="201"/>
      <c r="AH255" s="201"/>
      <c r="AI255" s="201"/>
      <c r="AJ255" s="201"/>
      <c r="AK255" s="201"/>
      <c r="AL255" s="201"/>
      <c r="AM255" s="201"/>
      <c r="AN255" s="201"/>
      <c r="AO255" s="201"/>
      <c r="AP255" s="201"/>
      <c r="AQ255" s="201"/>
      <c r="AR255" s="201"/>
      <c r="AS255" s="201"/>
      <c r="AT255" s="201"/>
      <c r="AU255" s="201"/>
      <c r="AV255" s="201"/>
      <c r="AW255" s="201"/>
      <c r="AX255" s="201"/>
      <c r="AY255" s="201"/>
    </row>
    <row r="256" spans="1:51" s="3" customFormat="1" hidden="1" x14ac:dyDescent="0.2">
      <c r="A256" s="307"/>
      <c r="B256" s="487"/>
      <c r="C256" s="487"/>
      <c r="D256" s="487"/>
      <c r="E256" s="487"/>
      <c r="F256" s="487"/>
      <c r="G256" s="145"/>
      <c r="H256" s="145"/>
      <c r="I256" s="145"/>
      <c r="J256" s="145"/>
      <c r="K256" s="145"/>
      <c r="L256" s="145"/>
      <c r="M256" s="145"/>
      <c r="N256" s="145"/>
      <c r="O256" s="144"/>
      <c r="P256" s="145"/>
      <c r="Q256" s="196">
        <f t="shared" si="116"/>
        <v>0</v>
      </c>
      <c r="R256" s="412"/>
      <c r="S256" s="413"/>
      <c r="T256" s="204"/>
      <c r="U256" s="200"/>
      <c r="V256" s="201"/>
      <c r="W256" s="201"/>
      <c r="X256" s="201"/>
      <c r="Y256" s="201"/>
      <c r="Z256" s="201"/>
      <c r="AA256" s="201"/>
      <c r="AB256" s="201"/>
      <c r="AC256" s="201"/>
      <c r="AD256" s="201"/>
      <c r="AE256" s="201"/>
      <c r="AF256" s="201"/>
      <c r="AG256" s="201"/>
      <c r="AH256" s="201"/>
      <c r="AI256" s="201"/>
      <c r="AJ256" s="201"/>
      <c r="AK256" s="201"/>
      <c r="AL256" s="201"/>
      <c r="AM256" s="201"/>
      <c r="AN256" s="201"/>
      <c r="AO256" s="201"/>
      <c r="AP256" s="201"/>
      <c r="AQ256" s="201"/>
      <c r="AR256" s="201"/>
      <c r="AS256" s="201"/>
      <c r="AT256" s="201"/>
      <c r="AU256" s="201"/>
      <c r="AV256" s="201"/>
      <c r="AW256" s="201"/>
      <c r="AX256" s="201"/>
      <c r="AY256" s="201"/>
    </row>
    <row r="257" spans="1:51" s="3" customFormat="1" hidden="1" x14ac:dyDescent="0.2">
      <c r="A257" s="307"/>
      <c r="B257" s="487"/>
      <c r="C257" s="487"/>
      <c r="D257" s="487"/>
      <c r="E257" s="487"/>
      <c r="F257" s="487"/>
      <c r="G257" s="145"/>
      <c r="H257" s="145"/>
      <c r="I257" s="145"/>
      <c r="J257" s="145"/>
      <c r="K257" s="145"/>
      <c r="L257" s="145"/>
      <c r="M257" s="145"/>
      <c r="N257" s="145"/>
      <c r="O257" s="144"/>
      <c r="P257" s="145"/>
      <c r="Q257" s="197">
        <f t="shared" si="116"/>
        <v>0</v>
      </c>
      <c r="R257" s="412"/>
      <c r="S257" s="413"/>
      <c r="T257" s="204"/>
      <c r="U257" s="200"/>
      <c r="V257" s="201"/>
      <c r="W257" s="201"/>
      <c r="X257" s="201"/>
      <c r="Y257" s="201"/>
      <c r="Z257" s="201"/>
      <c r="AA257" s="201"/>
      <c r="AB257" s="201"/>
      <c r="AC257" s="201"/>
      <c r="AD257" s="201"/>
      <c r="AE257" s="201"/>
      <c r="AF257" s="201"/>
      <c r="AG257" s="201"/>
      <c r="AH257" s="201"/>
      <c r="AI257" s="201"/>
      <c r="AJ257" s="201"/>
      <c r="AK257" s="201"/>
      <c r="AL257" s="201"/>
      <c r="AM257" s="201"/>
      <c r="AN257" s="201"/>
      <c r="AO257" s="201"/>
      <c r="AP257" s="201"/>
      <c r="AQ257" s="201"/>
      <c r="AR257" s="201"/>
      <c r="AS257" s="201"/>
      <c r="AT257" s="201"/>
      <c r="AU257" s="201"/>
      <c r="AV257" s="201"/>
      <c r="AW257" s="201"/>
      <c r="AX257" s="201"/>
      <c r="AY257" s="201"/>
    </row>
    <row r="258" spans="1:51" s="3" customFormat="1" hidden="1" x14ac:dyDescent="0.2">
      <c r="A258" s="307"/>
      <c r="B258" s="487"/>
      <c r="C258" s="487"/>
      <c r="D258" s="487"/>
      <c r="E258" s="487"/>
      <c r="F258" s="487"/>
      <c r="G258" s="145"/>
      <c r="H258" s="145"/>
      <c r="I258" s="145"/>
      <c r="J258" s="145"/>
      <c r="K258" s="145"/>
      <c r="L258" s="145"/>
      <c r="M258" s="145"/>
      <c r="N258" s="145"/>
      <c r="O258" s="144"/>
      <c r="P258" s="145"/>
      <c r="Q258" s="196">
        <f t="shared" si="116"/>
        <v>0</v>
      </c>
      <c r="R258" s="412"/>
      <c r="S258" s="413"/>
      <c r="T258" s="204"/>
      <c r="U258" s="200"/>
      <c r="V258" s="201"/>
      <c r="W258" s="201"/>
      <c r="X258" s="201"/>
      <c r="Y258" s="201"/>
      <c r="Z258" s="201"/>
      <c r="AA258" s="201"/>
      <c r="AB258" s="201"/>
      <c r="AC258" s="201"/>
      <c r="AD258" s="201"/>
      <c r="AE258" s="201"/>
      <c r="AF258" s="201"/>
      <c r="AG258" s="201"/>
      <c r="AH258" s="201"/>
      <c r="AI258" s="201"/>
      <c r="AJ258" s="201"/>
      <c r="AK258" s="201"/>
      <c r="AL258" s="201"/>
      <c r="AM258" s="201"/>
      <c r="AN258" s="201"/>
      <c r="AO258" s="201"/>
      <c r="AP258" s="201"/>
      <c r="AQ258" s="201"/>
      <c r="AR258" s="201"/>
      <c r="AS258" s="201"/>
      <c r="AT258" s="201"/>
      <c r="AU258" s="201"/>
      <c r="AV258" s="201"/>
      <c r="AW258" s="201"/>
      <c r="AX258" s="201"/>
      <c r="AY258" s="201"/>
    </row>
    <row r="259" spans="1:51" s="3" customFormat="1" hidden="1" x14ac:dyDescent="0.2">
      <c r="A259" s="307"/>
      <c r="B259" s="487"/>
      <c r="C259" s="487"/>
      <c r="D259" s="487"/>
      <c r="E259" s="487"/>
      <c r="F259" s="487"/>
      <c r="G259" s="145"/>
      <c r="H259" s="145"/>
      <c r="I259" s="145"/>
      <c r="J259" s="145"/>
      <c r="K259" s="145"/>
      <c r="L259" s="145"/>
      <c r="M259" s="145"/>
      <c r="N259" s="145"/>
      <c r="O259" s="144"/>
      <c r="P259" s="145"/>
      <c r="Q259" s="197">
        <f t="shared" si="116"/>
        <v>0</v>
      </c>
      <c r="R259" s="412"/>
      <c r="S259" s="413"/>
      <c r="T259" s="204"/>
      <c r="U259" s="200"/>
      <c r="V259" s="201"/>
      <c r="W259" s="201"/>
      <c r="X259" s="201"/>
      <c r="Y259" s="201"/>
      <c r="Z259" s="201"/>
      <c r="AA259" s="201"/>
      <c r="AB259" s="201"/>
      <c r="AC259" s="201"/>
      <c r="AD259" s="201"/>
      <c r="AE259" s="201"/>
      <c r="AF259" s="201"/>
      <c r="AG259" s="201"/>
      <c r="AH259" s="201"/>
      <c r="AI259" s="201"/>
      <c r="AJ259" s="201"/>
      <c r="AK259" s="201"/>
      <c r="AL259" s="201"/>
      <c r="AM259" s="201"/>
      <c r="AN259" s="201"/>
      <c r="AO259" s="201"/>
      <c r="AP259" s="201"/>
      <c r="AQ259" s="201"/>
      <c r="AR259" s="201"/>
      <c r="AS259" s="201"/>
      <c r="AT259" s="201"/>
      <c r="AU259" s="201"/>
      <c r="AV259" s="201"/>
      <c r="AW259" s="201"/>
      <c r="AX259" s="201"/>
      <c r="AY259" s="201"/>
    </row>
    <row r="260" spans="1:51" s="3" customFormat="1" hidden="1" x14ac:dyDescent="0.2">
      <c r="A260" s="307"/>
      <c r="B260" s="487"/>
      <c r="C260" s="487"/>
      <c r="D260" s="487"/>
      <c r="E260" s="487"/>
      <c r="F260" s="487"/>
      <c r="G260" s="145"/>
      <c r="H260" s="145"/>
      <c r="I260" s="145"/>
      <c r="J260" s="145"/>
      <c r="K260" s="145"/>
      <c r="L260" s="145"/>
      <c r="M260" s="145"/>
      <c r="N260" s="145"/>
      <c r="O260" s="144"/>
      <c r="P260" s="145"/>
      <c r="Q260" s="196">
        <f t="shared" si="116"/>
        <v>0</v>
      </c>
      <c r="R260" s="412"/>
      <c r="S260" s="413"/>
      <c r="T260" s="204"/>
      <c r="U260" s="200"/>
      <c r="V260" s="201"/>
      <c r="W260" s="201"/>
      <c r="X260" s="201"/>
      <c r="Y260" s="201"/>
      <c r="Z260" s="201"/>
      <c r="AA260" s="201"/>
      <c r="AB260" s="201"/>
      <c r="AC260" s="201"/>
      <c r="AD260" s="201"/>
      <c r="AE260" s="201"/>
      <c r="AF260" s="201"/>
      <c r="AG260" s="201"/>
      <c r="AH260" s="201"/>
      <c r="AI260" s="201"/>
      <c r="AJ260" s="201"/>
      <c r="AK260" s="201"/>
      <c r="AL260" s="201"/>
      <c r="AM260" s="201"/>
      <c r="AN260" s="201"/>
      <c r="AO260" s="201"/>
      <c r="AP260" s="201"/>
      <c r="AQ260" s="201"/>
      <c r="AR260" s="201"/>
      <c r="AS260" s="201"/>
      <c r="AT260" s="201"/>
      <c r="AU260" s="201"/>
      <c r="AV260" s="201"/>
      <c r="AW260" s="201"/>
      <c r="AX260" s="201"/>
      <c r="AY260" s="201"/>
    </row>
    <row r="261" spans="1:51" s="3" customFormat="1" hidden="1" x14ac:dyDescent="0.2">
      <c r="A261" s="307"/>
      <c r="B261" s="487"/>
      <c r="C261" s="487"/>
      <c r="D261" s="487"/>
      <c r="E261" s="487"/>
      <c r="F261" s="487"/>
      <c r="G261" s="145"/>
      <c r="H261" s="145"/>
      <c r="I261" s="145"/>
      <c r="J261" s="145"/>
      <c r="K261" s="145"/>
      <c r="L261" s="145"/>
      <c r="M261" s="145"/>
      <c r="N261" s="145"/>
      <c r="O261" s="144"/>
      <c r="P261" s="145"/>
      <c r="Q261" s="197">
        <f t="shared" si="116"/>
        <v>0</v>
      </c>
      <c r="R261" s="412"/>
      <c r="S261" s="413"/>
      <c r="T261" s="204"/>
      <c r="U261" s="200"/>
      <c r="V261" s="201"/>
      <c r="W261" s="201"/>
      <c r="X261" s="201"/>
      <c r="Y261" s="201"/>
      <c r="Z261" s="201"/>
      <c r="AA261" s="201"/>
      <c r="AB261" s="201"/>
      <c r="AC261" s="201"/>
      <c r="AD261" s="201"/>
      <c r="AE261" s="201"/>
      <c r="AF261" s="201"/>
      <c r="AG261" s="201"/>
      <c r="AH261" s="201"/>
      <c r="AI261" s="201"/>
      <c r="AJ261" s="201"/>
      <c r="AK261" s="201"/>
      <c r="AL261" s="201"/>
      <c r="AM261" s="201"/>
      <c r="AN261" s="201"/>
      <c r="AO261" s="201"/>
      <c r="AP261" s="201"/>
      <c r="AQ261" s="201"/>
      <c r="AR261" s="201"/>
      <c r="AS261" s="201"/>
      <c r="AT261" s="201"/>
      <c r="AU261" s="201"/>
      <c r="AV261" s="201"/>
      <c r="AW261" s="201"/>
      <c r="AX261" s="201"/>
      <c r="AY261" s="201"/>
    </row>
    <row r="262" spans="1:51" s="3" customFormat="1" hidden="1" x14ac:dyDescent="0.2">
      <c r="A262" s="307"/>
      <c r="B262" s="487"/>
      <c r="C262" s="487"/>
      <c r="D262" s="487"/>
      <c r="E262" s="487"/>
      <c r="F262" s="487"/>
      <c r="G262" s="145"/>
      <c r="H262" s="145"/>
      <c r="I262" s="145"/>
      <c r="J262" s="145"/>
      <c r="K262" s="145"/>
      <c r="L262" s="145"/>
      <c r="M262" s="145"/>
      <c r="N262" s="145"/>
      <c r="O262" s="144"/>
      <c r="P262" s="145"/>
      <c r="Q262" s="196">
        <f t="shared" si="116"/>
        <v>0</v>
      </c>
      <c r="R262" s="412"/>
      <c r="S262" s="413"/>
      <c r="T262" s="204"/>
      <c r="U262" s="200"/>
      <c r="V262" s="201"/>
      <c r="W262" s="201"/>
      <c r="X262" s="201"/>
      <c r="Y262" s="201"/>
      <c r="Z262" s="201"/>
      <c r="AA262" s="201"/>
      <c r="AB262" s="201"/>
      <c r="AC262" s="201"/>
      <c r="AD262" s="201"/>
      <c r="AE262" s="201"/>
      <c r="AF262" s="201"/>
      <c r="AG262" s="201"/>
      <c r="AH262" s="201"/>
      <c r="AI262" s="201"/>
      <c r="AJ262" s="201"/>
      <c r="AK262" s="201"/>
      <c r="AL262" s="201"/>
      <c r="AM262" s="201"/>
      <c r="AN262" s="201"/>
      <c r="AO262" s="201"/>
      <c r="AP262" s="201"/>
      <c r="AQ262" s="201"/>
      <c r="AR262" s="201"/>
      <c r="AS262" s="201"/>
      <c r="AT262" s="201"/>
      <c r="AU262" s="201"/>
      <c r="AV262" s="201"/>
      <c r="AW262" s="201"/>
      <c r="AX262" s="201"/>
      <c r="AY262" s="201"/>
    </row>
    <row r="263" spans="1:51" s="3" customFormat="1" ht="15.75" hidden="1" thickBot="1" x14ac:dyDescent="0.25">
      <c r="A263" s="307"/>
      <c r="B263" s="487"/>
      <c r="C263" s="487"/>
      <c r="D263" s="487"/>
      <c r="E263" s="487"/>
      <c r="F263" s="487"/>
      <c r="G263" s="145"/>
      <c r="H263" s="145"/>
      <c r="I263" s="145"/>
      <c r="J263" s="145"/>
      <c r="K263" s="145"/>
      <c r="L263" s="145"/>
      <c r="M263" s="145"/>
      <c r="N263" s="145"/>
      <c r="O263" s="144"/>
      <c r="P263" s="145"/>
      <c r="Q263" s="198">
        <f t="shared" si="116"/>
        <v>0</v>
      </c>
      <c r="R263" s="414"/>
      <c r="S263" s="415"/>
      <c r="T263" s="204"/>
      <c r="U263" s="200"/>
      <c r="V263" s="201"/>
      <c r="W263" s="206"/>
      <c r="X263" s="206"/>
      <c r="Y263" s="206"/>
      <c r="Z263" s="206"/>
      <c r="AA263" s="206"/>
      <c r="AB263" s="206"/>
      <c r="AC263" s="206"/>
      <c r="AD263" s="206"/>
      <c r="AE263" s="206"/>
      <c r="AF263" s="201"/>
      <c r="AG263" s="201"/>
      <c r="AH263" s="201"/>
      <c r="AI263" s="201"/>
      <c r="AJ263" s="201"/>
      <c r="AK263" s="201"/>
      <c r="AL263" s="201"/>
      <c r="AM263" s="201"/>
      <c r="AN263" s="201"/>
      <c r="AO263" s="201"/>
      <c r="AP263" s="201"/>
      <c r="AQ263" s="201"/>
      <c r="AR263" s="201"/>
      <c r="AS263" s="201"/>
      <c r="AT263" s="201"/>
      <c r="AU263" s="201"/>
      <c r="AV263" s="201"/>
      <c r="AW263" s="201"/>
      <c r="AX263" s="201"/>
      <c r="AY263" s="201"/>
    </row>
    <row r="264" spans="1:51" s="3" customFormat="1" ht="15" hidden="1" customHeight="1" thickBot="1" x14ac:dyDescent="0.25">
      <c r="A264" s="489" t="s">
        <v>97</v>
      </c>
      <c r="B264" s="490"/>
      <c r="C264" s="490"/>
      <c r="D264" s="490"/>
      <c r="E264" s="490"/>
      <c r="F264" s="491"/>
      <c r="G264" s="143">
        <f>ROUND(SUM(G265:G299),2)</f>
        <v>0</v>
      </c>
      <c r="H264" s="143">
        <f t="shared" ref="H264:Q264" si="117">ROUND(SUM(H265:H299),2)</f>
        <v>0</v>
      </c>
      <c r="I264" s="143">
        <f t="shared" si="117"/>
        <v>0</v>
      </c>
      <c r="J264" s="143">
        <f t="shared" si="117"/>
        <v>0</v>
      </c>
      <c r="K264" s="143">
        <f t="shared" si="117"/>
        <v>0</v>
      </c>
      <c r="L264" s="143">
        <f t="shared" si="117"/>
        <v>0</v>
      </c>
      <c r="M264" s="143">
        <f t="shared" si="117"/>
        <v>0</v>
      </c>
      <c r="N264" s="143">
        <f t="shared" si="117"/>
        <v>0</v>
      </c>
      <c r="O264" s="143">
        <f t="shared" si="117"/>
        <v>0</v>
      </c>
      <c r="P264" s="143">
        <f t="shared" si="117"/>
        <v>0</v>
      </c>
      <c r="Q264" s="91">
        <f t="shared" si="117"/>
        <v>0</v>
      </c>
      <c r="R264" s="408"/>
      <c r="S264" s="409">
        <f>SUM(S265:S299)</f>
        <v>0</v>
      </c>
      <c r="T264" s="203" t="str">
        <f>IF(SUM(G264:P264)=SUM(Q265:Q299),"match","sum error")</f>
        <v>match</v>
      </c>
      <c r="U264" s="200"/>
      <c r="V264" s="214">
        <f>SUM(W265:AF265)</f>
        <v>0</v>
      </c>
      <c r="W264" s="206" t="str">
        <f>G$11</f>
        <v>PR</v>
      </c>
      <c r="X264" s="206" t="str">
        <f t="shared" ref="X264" si="118">H$11</f>
        <v>PM</v>
      </c>
      <c r="Y264" s="206" t="str">
        <f t="shared" ref="Y264" si="119">I$11</f>
        <v>SENG</v>
      </c>
      <c r="Z264" s="206" t="str">
        <f t="shared" ref="Z264" si="120">J$11</f>
        <v>ENG</v>
      </c>
      <c r="AA264" s="206" t="str">
        <f t="shared" ref="AA264" si="121">K$11</f>
        <v>SDES</v>
      </c>
      <c r="AB264" s="206" t="str">
        <f t="shared" ref="AB264" si="122">L$11</f>
        <v>DES</v>
      </c>
      <c r="AC264" s="206" t="str">
        <f t="shared" ref="AC264" si="123">M$11</f>
        <v>TECH</v>
      </c>
      <c r="AD264" s="206" t="str">
        <f t="shared" ref="AD264" si="124">N$11</f>
        <v>ADM</v>
      </c>
      <c r="AE264" s="206" t="str">
        <f t="shared" ref="AE264" si="125">O$11</f>
        <v>UD1</v>
      </c>
      <c r="AF264" s="206" t="str">
        <f t="shared" ref="AF264" si="126">P$11</f>
        <v>UD2</v>
      </c>
      <c r="AG264" s="201"/>
      <c r="AH264" s="201"/>
      <c r="AI264" s="201"/>
      <c r="AJ264" s="201"/>
      <c r="AK264" s="201"/>
      <c r="AL264" s="201"/>
      <c r="AM264" s="201"/>
      <c r="AN264" s="201"/>
      <c r="AO264" s="201"/>
      <c r="AP264" s="201"/>
      <c r="AQ264" s="201"/>
      <c r="AR264" s="201"/>
      <c r="AS264" s="201"/>
      <c r="AT264" s="201"/>
      <c r="AU264" s="201"/>
      <c r="AV264" s="201"/>
      <c r="AW264" s="201"/>
      <c r="AX264" s="201"/>
      <c r="AY264" s="201"/>
    </row>
    <row r="265" spans="1:51" s="3" customFormat="1" hidden="1" x14ac:dyDescent="0.2">
      <c r="A265" s="306"/>
      <c r="B265" s="487"/>
      <c r="C265" s="487"/>
      <c r="D265" s="487"/>
      <c r="E265" s="487"/>
      <c r="F265" s="488"/>
      <c r="G265" s="98"/>
      <c r="H265" s="98"/>
      <c r="I265" s="98"/>
      <c r="J265" s="98"/>
      <c r="K265" s="98"/>
      <c r="L265" s="98"/>
      <c r="M265" s="98"/>
      <c r="N265" s="98"/>
      <c r="O265" s="98"/>
      <c r="P265" s="145"/>
      <c r="Q265" s="196">
        <f>ROUND(SUM(G265:P265),2)</f>
        <v>0</v>
      </c>
      <c r="R265" s="410"/>
      <c r="S265" s="411"/>
      <c r="T265" s="204"/>
      <c r="U265" s="200"/>
      <c r="V265" s="201"/>
      <c r="W265" s="208">
        <f>G264*'Staffing Plan'!$M$25</f>
        <v>0</v>
      </c>
      <c r="X265" s="208">
        <f>H264*'Staffing Plan'!$M$33</f>
        <v>0</v>
      </c>
      <c r="Y265" s="208">
        <f>I264*'Staffing Plan'!$M$47</f>
        <v>0</v>
      </c>
      <c r="Z265" s="208">
        <f>J264*'Staffing Plan'!$M$61</f>
        <v>0</v>
      </c>
      <c r="AA265" s="208">
        <f>K264*'Staffing Plan'!$M$75</f>
        <v>0</v>
      </c>
      <c r="AB265" s="208">
        <f>L264*'Staffing Plan'!$M$89</f>
        <v>0</v>
      </c>
      <c r="AC265" s="208">
        <f>M264*'Staffing Plan'!$M$103</f>
        <v>0</v>
      </c>
      <c r="AD265" s="208">
        <f>N264*'Staffing Plan'!$M$117</f>
        <v>0</v>
      </c>
      <c r="AE265" s="208">
        <f>O264*'Staffing Plan'!$M$131</f>
        <v>0</v>
      </c>
      <c r="AF265" s="208">
        <f>P264*'Staffing Plan'!$M$145</f>
        <v>0</v>
      </c>
      <c r="AG265" s="201"/>
      <c r="AH265" s="201"/>
      <c r="AI265" s="201"/>
      <c r="AJ265" s="201"/>
      <c r="AK265" s="201"/>
      <c r="AL265" s="201"/>
      <c r="AM265" s="201"/>
      <c r="AN265" s="201"/>
      <c r="AO265" s="201"/>
      <c r="AP265" s="201"/>
      <c r="AQ265" s="201"/>
      <c r="AR265" s="201"/>
      <c r="AS265" s="201"/>
      <c r="AT265" s="201"/>
      <c r="AU265" s="201"/>
      <c r="AV265" s="201"/>
      <c r="AW265" s="201"/>
      <c r="AX265" s="201"/>
      <c r="AY265" s="201"/>
    </row>
    <row r="266" spans="1:51" s="3" customFormat="1" ht="15" hidden="1" customHeight="1" x14ac:dyDescent="0.2">
      <c r="A266" s="306"/>
      <c r="B266" s="487"/>
      <c r="C266" s="487"/>
      <c r="D266" s="487"/>
      <c r="E266" s="487"/>
      <c r="F266" s="488"/>
      <c r="G266" s="98"/>
      <c r="H266" s="98"/>
      <c r="I266" s="98"/>
      <c r="J266" s="98"/>
      <c r="K266" s="98"/>
      <c r="L266" s="98"/>
      <c r="M266" s="98"/>
      <c r="N266" s="98"/>
      <c r="O266" s="98"/>
      <c r="P266" s="145"/>
      <c r="Q266" s="196">
        <f t="shared" ref="Q266:Q299" si="127">ROUND(SUM(G266:P266),2)</f>
        <v>0</v>
      </c>
      <c r="R266" s="412"/>
      <c r="S266" s="413"/>
      <c r="T266" s="204"/>
      <c r="U266" s="200"/>
      <c r="V266" s="201"/>
      <c r="W266" s="201"/>
      <c r="X266" s="201"/>
      <c r="Y266" s="201"/>
      <c r="Z266" s="201"/>
      <c r="AA266" s="201"/>
      <c r="AB266" s="201"/>
      <c r="AC266" s="201"/>
      <c r="AD266" s="201"/>
      <c r="AE266" s="201"/>
      <c r="AF266" s="201"/>
      <c r="AG266" s="201"/>
      <c r="AH266" s="201"/>
      <c r="AI266" s="201"/>
      <c r="AJ266" s="201"/>
      <c r="AK266" s="201"/>
      <c r="AL266" s="201"/>
      <c r="AM266" s="201"/>
      <c r="AN266" s="201"/>
      <c r="AO266" s="201"/>
      <c r="AP266" s="201"/>
      <c r="AQ266" s="201"/>
      <c r="AR266" s="201"/>
      <c r="AS266" s="201"/>
      <c r="AT266" s="201"/>
      <c r="AU266" s="201"/>
      <c r="AV266" s="201"/>
      <c r="AW266" s="201"/>
      <c r="AX266" s="201"/>
      <c r="AY266" s="201"/>
    </row>
    <row r="267" spans="1:51" s="3" customFormat="1" ht="15" hidden="1" customHeight="1" x14ac:dyDescent="0.2">
      <c r="A267" s="306"/>
      <c r="B267" s="487"/>
      <c r="C267" s="487"/>
      <c r="D267" s="487"/>
      <c r="E267" s="487"/>
      <c r="F267" s="488"/>
      <c r="G267" s="98"/>
      <c r="H267" s="98"/>
      <c r="I267" s="98"/>
      <c r="J267" s="98"/>
      <c r="K267" s="98"/>
      <c r="L267" s="98"/>
      <c r="M267" s="98"/>
      <c r="N267" s="98"/>
      <c r="O267" s="98"/>
      <c r="P267" s="145"/>
      <c r="Q267" s="197">
        <f t="shared" si="127"/>
        <v>0</v>
      </c>
      <c r="R267" s="412"/>
      <c r="S267" s="413"/>
      <c r="T267" s="204"/>
      <c r="U267" s="200"/>
      <c r="V267" s="201"/>
      <c r="W267" s="201"/>
      <c r="X267" s="201"/>
      <c r="Y267" s="201"/>
      <c r="Z267" s="201"/>
      <c r="AA267" s="201"/>
      <c r="AB267" s="201"/>
      <c r="AC267" s="201"/>
      <c r="AD267" s="201"/>
      <c r="AE267" s="201"/>
      <c r="AF267" s="201"/>
      <c r="AG267" s="201"/>
      <c r="AH267" s="201"/>
      <c r="AI267" s="201"/>
      <c r="AJ267" s="201"/>
      <c r="AK267" s="201"/>
      <c r="AL267" s="201"/>
      <c r="AM267" s="201"/>
      <c r="AN267" s="201"/>
      <c r="AO267" s="201"/>
      <c r="AP267" s="201"/>
      <c r="AQ267" s="201"/>
      <c r="AR267" s="201"/>
      <c r="AS267" s="201"/>
      <c r="AT267" s="201"/>
      <c r="AU267" s="201"/>
      <c r="AV267" s="201"/>
      <c r="AW267" s="201"/>
      <c r="AX267" s="201"/>
      <c r="AY267" s="201"/>
    </row>
    <row r="268" spans="1:51" s="3" customFormat="1" ht="15" hidden="1" customHeight="1" x14ac:dyDescent="0.2">
      <c r="A268" s="306"/>
      <c r="B268" s="487"/>
      <c r="C268" s="487"/>
      <c r="D268" s="487"/>
      <c r="E268" s="487"/>
      <c r="F268" s="488"/>
      <c r="G268" s="98"/>
      <c r="H268" s="98"/>
      <c r="I268" s="98"/>
      <c r="J268" s="98"/>
      <c r="K268" s="98"/>
      <c r="L268" s="98"/>
      <c r="M268" s="98"/>
      <c r="N268" s="98"/>
      <c r="O268" s="98"/>
      <c r="P268" s="145"/>
      <c r="Q268" s="196">
        <f t="shared" si="127"/>
        <v>0</v>
      </c>
      <c r="R268" s="412"/>
      <c r="S268" s="413"/>
      <c r="T268" s="204"/>
      <c r="U268" s="200"/>
      <c r="V268" s="201"/>
      <c r="W268" s="201"/>
      <c r="X268" s="201"/>
      <c r="Y268" s="201"/>
      <c r="Z268" s="201"/>
      <c r="AA268" s="201"/>
      <c r="AB268" s="201"/>
      <c r="AC268" s="201"/>
      <c r="AD268" s="201"/>
      <c r="AE268" s="201"/>
      <c r="AF268" s="201"/>
      <c r="AG268" s="201"/>
      <c r="AH268" s="201"/>
      <c r="AI268" s="201"/>
      <c r="AJ268" s="201"/>
      <c r="AK268" s="201"/>
      <c r="AL268" s="201"/>
      <c r="AM268" s="201"/>
      <c r="AN268" s="201"/>
      <c r="AO268" s="201"/>
      <c r="AP268" s="201"/>
      <c r="AQ268" s="201"/>
      <c r="AR268" s="201"/>
      <c r="AS268" s="201"/>
      <c r="AT268" s="201"/>
      <c r="AU268" s="201"/>
      <c r="AV268" s="201"/>
      <c r="AW268" s="201"/>
      <c r="AX268" s="201"/>
      <c r="AY268" s="201"/>
    </row>
    <row r="269" spans="1:51" s="3" customFormat="1" ht="15" hidden="1" customHeight="1" x14ac:dyDescent="0.2">
      <c r="A269" s="306"/>
      <c r="B269" s="487"/>
      <c r="C269" s="487"/>
      <c r="D269" s="487"/>
      <c r="E269" s="487"/>
      <c r="F269" s="488"/>
      <c r="G269" s="98"/>
      <c r="H269" s="98"/>
      <c r="I269" s="98"/>
      <c r="J269" s="98"/>
      <c r="K269" s="98"/>
      <c r="L269" s="98"/>
      <c r="M269" s="98"/>
      <c r="N269" s="98"/>
      <c r="O269" s="98"/>
      <c r="P269" s="145"/>
      <c r="Q269" s="197">
        <f t="shared" si="127"/>
        <v>0</v>
      </c>
      <c r="R269" s="412"/>
      <c r="S269" s="413"/>
      <c r="T269" s="204"/>
      <c r="U269" s="200"/>
      <c r="V269" s="201"/>
      <c r="W269" s="201"/>
      <c r="X269" s="201"/>
      <c r="Y269" s="201"/>
      <c r="Z269" s="201"/>
      <c r="AA269" s="201"/>
      <c r="AB269" s="201"/>
      <c r="AC269" s="201"/>
      <c r="AD269" s="201"/>
      <c r="AE269" s="201"/>
      <c r="AF269" s="201"/>
      <c r="AG269" s="201"/>
      <c r="AH269" s="201"/>
      <c r="AI269" s="201"/>
      <c r="AJ269" s="201"/>
      <c r="AK269" s="201"/>
      <c r="AL269" s="201"/>
      <c r="AM269" s="201"/>
      <c r="AN269" s="201"/>
      <c r="AO269" s="201"/>
      <c r="AP269" s="201"/>
      <c r="AQ269" s="201"/>
      <c r="AR269" s="201"/>
      <c r="AS269" s="201"/>
      <c r="AT269" s="201"/>
      <c r="AU269" s="201"/>
      <c r="AV269" s="201"/>
      <c r="AW269" s="201"/>
      <c r="AX269" s="201"/>
      <c r="AY269" s="201"/>
    </row>
    <row r="270" spans="1:51" s="3" customFormat="1" ht="15" hidden="1" customHeight="1" x14ac:dyDescent="0.2">
      <c r="A270" s="306"/>
      <c r="B270" s="487"/>
      <c r="C270" s="487"/>
      <c r="D270" s="487"/>
      <c r="E270" s="487"/>
      <c r="F270" s="488"/>
      <c r="G270" s="98"/>
      <c r="H270" s="98"/>
      <c r="I270" s="98"/>
      <c r="J270" s="98"/>
      <c r="K270" s="98"/>
      <c r="L270" s="98"/>
      <c r="M270" s="98"/>
      <c r="N270" s="98"/>
      <c r="O270" s="98"/>
      <c r="P270" s="145"/>
      <c r="Q270" s="196">
        <f t="shared" si="127"/>
        <v>0</v>
      </c>
      <c r="R270" s="412"/>
      <c r="S270" s="413"/>
      <c r="T270" s="204"/>
      <c r="U270" s="200"/>
      <c r="V270" s="201"/>
      <c r="W270" s="201"/>
      <c r="X270" s="201"/>
      <c r="Y270" s="201"/>
      <c r="Z270" s="201"/>
      <c r="AA270" s="201"/>
      <c r="AB270" s="201"/>
      <c r="AC270" s="201"/>
      <c r="AD270" s="201"/>
      <c r="AE270" s="201"/>
      <c r="AF270" s="201"/>
      <c r="AG270" s="201"/>
      <c r="AH270" s="201"/>
      <c r="AI270" s="201"/>
      <c r="AJ270" s="201"/>
      <c r="AK270" s="201"/>
      <c r="AL270" s="201"/>
      <c r="AM270" s="201"/>
      <c r="AN270" s="201"/>
      <c r="AO270" s="201"/>
      <c r="AP270" s="201"/>
      <c r="AQ270" s="201"/>
      <c r="AR270" s="201"/>
      <c r="AS270" s="201"/>
      <c r="AT270" s="201"/>
      <c r="AU270" s="201"/>
      <c r="AV270" s="201"/>
      <c r="AW270" s="201"/>
      <c r="AX270" s="201"/>
      <c r="AY270" s="201"/>
    </row>
    <row r="271" spans="1:51" s="3" customFormat="1" hidden="1" x14ac:dyDescent="0.2">
      <c r="A271" s="307"/>
      <c r="B271" s="487"/>
      <c r="C271" s="487"/>
      <c r="D271" s="487"/>
      <c r="E271" s="487"/>
      <c r="F271" s="488"/>
      <c r="G271" s="98"/>
      <c r="H271" s="98"/>
      <c r="I271" s="98"/>
      <c r="J271" s="98"/>
      <c r="K271" s="98"/>
      <c r="L271" s="98"/>
      <c r="M271" s="98"/>
      <c r="N271" s="98"/>
      <c r="O271" s="98"/>
      <c r="P271" s="145"/>
      <c r="Q271" s="197">
        <f t="shared" si="127"/>
        <v>0</v>
      </c>
      <c r="R271" s="412"/>
      <c r="S271" s="413"/>
      <c r="T271" s="204"/>
      <c r="U271" s="200"/>
      <c r="V271" s="201"/>
      <c r="W271" s="201"/>
      <c r="X271" s="201"/>
      <c r="Y271" s="201"/>
      <c r="Z271" s="201"/>
      <c r="AA271" s="201"/>
      <c r="AB271" s="201"/>
      <c r="AC271" s="201"/>
      <c r="AD271" s="201"/>
      <c r="AE271" s="201"/>
      <c r="AF271" s="201"/>
      <c r="AG271" s="201"/>
      <c r="AH271" s="201"/>
      <c r="AI271" s="201"/>
      <c r="AJ271" s="201"/>
      <c r="AK271" s="201"/>
      <c r="AL271" s="201"/>
      <c r="AM271" s="201"/>
      <c r="AN271" s="201"/>
      <c r="AO271" s="201"/>
      <c r="AP271" s="201"/>
      <c r="AQ271" s="201"/>
      <c r="AR271" s="201"/>
      <c r="AS271" s="201"/>
      <c r="AT271" s="201"/>
      <c r="AU271" s="201"/>
      <c r="AV271" s="201"/>
      <c r="AW271" s="201"/>
      <c r="AX271" s="201"/>
      <c r="AY271" s="201"/>
    </row>
    <row r="272" spans="1:51" s="3" customFormat="1" hidden="1" x14ac:dyDescent="0.2">
      <c r="A272" s="307"/>
      <c r="B272" s="487"/>
      <c r="C272" s="487"/>
      <c r="D272" s="487"/>
      <c r="E272" s="487"/>
      <c r="F272" s="488"/>
      <c r="G272" s="98"/>
      <c r="H272" s="98"/>
      <c r="I272" s="98"/>
      <c r="J272" s="98"/>
      <c r="K272" s="98"/>
      <c r="L272" s="98"/>
      <c r="M272" s="98"/>
      <c r="N272" s="98"/>
      <c r="O272" s="98"/>
      <c r="P272" s="145"/>
      <c r="Q272" s="196">
        <f t="shared" si="127"/>
        <v>0</v>
      </c>
      <c r="R272" s="412"/>
      <c r="S272" s="413"/>
      <c r="T272" s="204"/>
      <c r="U272" s="200"/>
      <c r="V272" s="201"/>
      <c r="W272" s="201"/>
      <c r="X272" s="201"/>
      <c r="Y272" s="201"/>
      <c r="Z272" s="201"/>
      <c r="AA272" s="201"/>
      <c r="AB272" s="201"/>
      <c r="AC272" s="201"/>
      <c r="AD272" s="201"/>
      <c r="AE272" s="201"/>
      <c r="AF272" s="201"/>
      <c r="AG272" s="201"/>
      <c r="AH272" s="201"/>
      <c r="AI272" s="201"/>
      <c r="AJ272" s="201"/>
      <c r="AK272" s="201"/>
      <c r="AL272" s="201"/>
      <c r="AM272" s="201"/>
      <c r="AN272" s="201"/>
      <c r="AO272" s="201"/>
      <c r="AP272" s="201"/>
      <c r="AQ272" s="201"/>
      <c r="AR272" s="201"/>
      <c r="AS272" s="201"/>
      <c r="AT272" s="201"/>
      <c r="AU272" s="201"/>
      <c r="AV272" s="201"/>
      <c r="AW272" s="201"/>
      <c r="AX272" s="201"/>
      <c r="AY272" s="201"/>
    </row>
    <row r="273" spans="1:51" s="3" customFormat="1" hidden="1" x14ac:dyDescent="0.2">
      <c r="A273" s="307"/>
      <c r="B273" s="487"/>
      <c r="C273" s="487"/>
      <c r="D273" s="487"/>
      <c r="E273" s="487"/>
      <c r="F273" s="488"/>
      <c r="G273" s="98"/>
      <c r="H273" s="98"/>
      <c r="I273" s="98"/>
      <c r="J273" s="98"/>
      <c r="K273" s="98"/>
      <c r="L273" s="98"/>
      <c r="M273" s="98"/>
      <c r="N273" s="98"/>
      <c r="O273" s="98"/>
      <c r="P273" s="145"/>
      <c r="Q273" s="197">
        <f t="shared" si="127"/>
        <v>0</v>
      </c>
      <c r="R273" s="412"/>
      <c r="S273" s="413"/>
      <c r="T273" s="204"/>
      <c r="U273" s="200"/>
      <c r="V273" s="201"/>
      <c r="W273" s="201"/>
      <c r="X273" s="201"/>
      <c r="Y273" s="201"/>
      <c r="Z273" s="201"/>
      <c r="AA273" s="201"/>
      <c r="AB273" s="201"/>
      <c r="AC273" s="201"/>
      <c r="AD273" s="201"/>
      <c r="AE273" s="201"/>
      <c r="AF273" s="201"/>
      <c r="AG273" s="201"/>
      <c r="AH273" s="201"/>
      <c r="AI273" s="201"/>
      <c r="AJ273" s="201"/>
      <c r="AK273" s="201"/>
      <c r="AL273" s="201"/>
      <c r="AM273" s="201"/>
      <c r="AN273" s="201"/>
      <c r="AO273" s="201"/>
      <c r="AP273" s="201"/>
      <c r="AQ273" s="201"/>
      <c r="AR273" s="201"/>
      <c r="AS273" s="201"/>
      <c r="AT273" s="201"/>
      <c r="AU273" s="201"/>
      <c r="AV273" s="201"/>
      <c r="AW273" s="201"/>
      <c r="AX273" s="201"/>
      <c r="AY273" s="201"/>
    </row>
    <row r="274" spans="1:51" s="3" customFormat="1" hidden="1" x14ac:dyDescent="0.2">
      <c r="A274" s="307"/>
      <c r="B274" s="487"/>
      <c r="C274" s="487"/>
      <c r="D274" s="487"/>
      <c r="E274" s="487"/>
      <c r="F274" s="488"/>
      <c r="G274" s="98"/>
      <c r="H274" s="98"/>
      <c r="I274" s="98"/>
      <c r="J274" s="98"/>
      <c r="K274" s="98"/>
      <c r="L274" s="98"/>
      <c r="M274" s="98"/>
      <c r="N274" s="98"/>
      <c r="O274" s="98"/>
      <c r="P274" s="145"/>
      <c r="Q274" s="196">
        <f t="shared" si="127"/>
        <v>0</v>
      </c>
      <c r="R274" s="412"/>
      <c r="S274" s="413"/>
      <c r="T274" s="204"/>
      <c r="U274" s="200"/>
      <c r="V274" s="201"/>
      <c r="W274" s="201"/>
      <c r="X274" s="201"/>
      <c r="Y274" s="201"/>
      <c r="Z274" s="201"/>
      <c r="AA274" s="201"/>
      <c r="AB274" s="201"/>
      <c r="AC274" s="201"/>
      <c r="AD274" s="201"/>
      <c r="AE274" s="201"/>
      <c r="AF274" s="201"/>
      <c r="AG274" s="201"/>
      <c r="AH274" s="201"/>
      <c r="AI274" s="201"/>
      <c r="AJ274" s="201"/>
      <c r="AK274" s="201"/>
      <c r="AL274" s="201"/>
      <c r="AM274" s="201"/>
      <c r="AN274" s="201"/>
      <c r="AO274" s="201"/>
      <c r="AP274" s="201"/>
      <c r="AQ274" s="201"/>
      <c r="AR274" s="201"/>
      <c r="AS274" s="201"/>
      <c r="AT274" s="201"/>
      <c r="AU274" s="201"/>
      <c r="AV274" s="201"/>
      <c r="AW274" s="201"/>
      <c r="AX274" s="201"/>
      <c r="AY274" s="201"/>
    </row>
    <row r="275" spans="1:51" s="3" customFormat="1" hidden="1" x14ac:dyDescent="0.2">
      <c r="A275" s="307"/>
      <c r="B275" s="487"/>
      <c r="C275" s="487"/>
      <c r="D275" s="487"/>
      <c r="E275" s="487"/>
      <c r="F275" s="488"/>
      <c r="G275" s="98"/>
      <c r="H275" s="98"/>
      <c r="I275" s="98"/>
      <c r="J275" s="98"/>
      <c r="K275" s="98"/>
      <c r="L275" s="98"/>
      <c r="M275" s="98"/>
      <c r="N275" s="98"/>
      <c r="O275" s="98"/>
      <c r="P275" s="145"/>
      <c r="Q275" s="197">
        <f t="shared" si="127"/>
        <v>0</v>
      </c>
      <c r="R275" s="412"/>
      <c r="S275" s="413"/>
      <c r="T275" s="204"/>
      <c r="U275" s="200"/>
      <c r="V275" s="201"/>
      <c r="W275" s="201"/>
      <c r="X275" s="201"/>
      <c r="Y275" s="201"/>
      <c r="Z275" s="201"/>
      <c r="AA275" s="201"/>
      <c r="AB275" s="201"/>
      <c r="AC275" s="201"/>
      <c r="AD275" s="201"/>
      <c r="AE275" s="201"/>
      <c r="AF275" s="201"/>
      <c r="AG275" s="201"/>
      <c r="AH275" s="201"/>
      <c r="AI275" s="201"/>
      <c r="AJ275" s="201"/>
      <c r="AK275" s="201"/>
      <c r="AL275" s="201"/>
      <c r="AM275" s="201"/>
      <c r="AN275" s="201"/>
      <c r="AO275" s="201"/>
      <c r="AP275" s="201"/>
      <c r="AQ275" s="201"/>
      <c r="AR275" s="201"/>
      <c r="AS275" s="201"/>
      <c r="AT275" s="201"/>
      <c r="AU275" s="201"/>
      <c r="AV275" s="201"/>
      <c r="AW275" s="201"/>
      <c r="AX275" s="201"/>
      <c r="AY275" s="201"/>
    </row>
    <row r="276" spans="1:51" s="3" customFormat="1" hidden="1" x14ac:dyDescent="0.2">
      <c r="A276" s="307"/>
      <c r="B276" s="487"/>
      <c r="C276" s="487"/>
      <c r="D276" s="487"/>
      <c r="E276" s="487"/>
      <c r="F276" s="488"/>
      <c r="G276" s="98"/>
      <c r="H276" s="98"/>
      <c r="I276" s="98"/>
      <c r="J276" s="98"/>
      <c r="K276" s="98"/>
      <c r="L276" s="98"/>
      <c r="M276" s="98"/>
      <c r="N276" s="98"/>
      <c r="O276" s="98"/>
      <c r="P276" s="145"/>
      <c r="Q276" s="196">
        <f t="shared" si="127"/>
        <v>0</v>
      </c>
      <c r="R276" s="412"/>
      <c r="S276" s="413"/>
      <c r="T276" s="204"/>
      <c r="U276" s="200"/>
      <c r="V276" s="201"/>
      <c r="W276" s="201"/>
      <c r="X276" s="201"/>
      <c r="Y276" s="201"/>
      <c r="Z276" s="201"/>
      <c r="AA276" s="201"/>
      <c r="AB276" s="201"/>
      <c r="AC276" s="201"/>
      <c r="AD276" s="201"/>
      <c r="AE276" s="201"/>
      <c r="AF276" s="201"/>
      <c r="AG276" s="201"/>
      <c r="AH276" s="201"/>
      <c r="AI276" s="201"/>
      <c r="AJ276" s="201"/>
      <c r="AK276" s="201"/>
      <c r="AL276" s="201"/>
      <c r="AM276" s="201"/>
      <c r="AN276" s="201"/>
      <c r="AO276" s="201"/>
      <c r="AP276" s="201"/>
      <c r="AQ276" s="201"/>
      <c r="AR276" s="201"/>
      <c r="AS276" s="201"/>
      <c r="AT276" s="201"/>
      <c r="AU276" s="201"/>
      <c r="AV276" s="201"/>
      <c r="AW276" s="201"/>
      <c r="AX276" s="201"/>
      <c r="AY276" s="201"/>
    </row>
    <row r="277" spans="1:51" s="3" customFormat="1" hidden="1" x14ac:dyDescent="0.2">
      <c r="A277" s="307"/>
      <c r="B277" s="487"/>
      <c r="C277" s="487"/>
      <c r="D277" s="487"/>
      <c r="E277" s="487"/>
      <c r="F277" s="488"/>
      <c r="G277" s="98"/>
      <c r="H277" s="98"/>
      <c r="I277" s="98"/>
      <c r="J277" s="98"/>
      <c r="K277" s="98"/>
      <c r="L277" s="98"/>
      <c r="M277" s="98"/>
      <c r="N277" s="98"/>
      <c r="O277" s="98"/>
      <c r="P277" s="145"/>
      <c r="Q277" s="197">
        <f t="shared" si="127"/>
        <v>0</v>
      </c>
      <c r="R277" s="412"/>
      <c r="S277" s="413"/>
      <c r="T277" s="204"/>
      <c r="U277" s="200"/>
      <c r="V277" s="201"/>
      <c r="W277" s="201"/>
      <c r="X277" s="201"/>
      <c r="Y277" s="201"/>
      <c r="Z277" s="201"/>
      <c r="AA277" s="201"/>
      <c r="AB277" s="201"/>
      <c r="AC277" s="201"/>
      <c r="AD277" s="201"/>
      <c r="AE277" s="201"/>
      <c r="AF277" s="201"/>
      <c r="AG277" s="201"/>
      <c r="AH277" s="201"/>
      <c r="AI277" s="201"/>
      <c r="AJ277" s="201"/>
      <c r="AK277" s="201"/>
      <c r="AL277" s="201"/>
      <c r="AM277" s="201"/>
      <c r="AN277" s="201"/>
      <c r="AO277" s="201"/>
      <c r="AP277" s="201"/>
      <c r="AQ277" s="201"/>
      <c r="AR277" s="201"/>
      <c r="AS277" s="201"/>
      <c r="AT277" s="201"/>
      <c r="AU277" s="201"/>
      <c r="AV277" s="201"/>
      <c r="AW277" s="201"/>
      <c r="AX277" s="201"/>
      <c r="AY277" s="201"/>
    </row>
    <row r="278" spans="1:51" s="3" customFormat="1" hidden="1" x14ac:dyDescent="0.2">
      <c r="A278" s="307"/>
      <c r="B278" s="487"/>
      <c r="C278" s="487"/>
      <c r="D278" s="487"/>
      <c r="E278" s="487"/>
      <c r="F278" s="488"/>
      <c r="G278" s="98"/>
      <c r="H278" s="98"/>
      <c r="I278" s="98"/>
      <c r="J278" s="98"/>
      <c r="K278" s="98"/>
      <c r="L278" s="98"/>
      <c r="M278" s="98"/>
      <c r="N278" s="98"/>
      <c r="O278" s="98"/>
      <c r="P278" s="145"/>
      <c r="Q278" s="196">
        <f t="shared" si="127"/>
        <v>0</v>
      </c>
      <c r="R278" s="412"/>
      <c r="S278" s="413"/>
      <c r="T278" s="204"/>
      <c r="U278" s="200"/>
      <c r="V278" s="201"/>
      <c r="W278" s="201"/>
      <c r="X278" s="201"/>
      <c r="Y278" s="201"/>
      <c r="Z278" s="201"/>
      <c r="AA278" s="201"/>
      <c r="AB278" s="201"/>
      <c r="AC278" s="201"/>
      <c r="AD278" s="201"/>
      <c r="AE278" s="201"/>
      <c r="AF278" s="201"/>
      <c r="AG278" s="201"/>
      <c r="AH278" s="201"/>
      <c r="AI278" s="201"/>
      <c r="AJ278" s="201"/>
      <c r="AK278" s="201"/>
      <c r="AL278" s="201"/>
      <c r="AM278" s="201"/>
      <c r="AN278" s="201"/>
      <c r="AO278" s="201"/>
      <c r="AP278" s="201"/>
      <c r="AQ278" s="201"/>
      <c r="AR278" s="201"/>
      <c r="AS278" s="201"/>
      <c r="AT278" s="201"/>
      <c r="AU278" s="201"/>
      <c r="AV278" s="201"/>
      <c r="AW278" s="201"/>
      <c r="AX278" s="201"/>
      <c r="AY278" s="201"/>
    </row>
    <row r="279" spans="1:51" s="3" customFormat="1" hidden="1" x14ac:dyDescent="0.2">
      <c r="A279" s="307"/>
      <c r="B279" s="487"/>
      <c r="C279" s="487"/>
      <c r="D279" s="487"/>
      <c r="E279" s="487"/>
      <c r="F279" s="488"/>
      <c r="G279" s="98"/>
      <c r="H279" s="98"/>
      <c r="I279" s="98"/>
      <c r="J279" s="98"/>
      <c r="K279" s="98"/>
      <c r="L279" s="98"/>
      <c r="M279" s="98"/>
      <c r="N279" s="98"/>
      <c r="O279" s="98"/>
      <c r="P279" s="145"/>
      <c r="Q279" s="197">
        <f t="shared" si="127"/>
        <v>0</v>
      </c>
      <c r="R279" s="412"/>
      <c r="S279" s="413"/>
      <c r="T279" s="204"/>
      <c r="U279" s="200"/>
      <c r="V279" s="201"/>
      <c r="W279" s="201"/>
      <c r="X279" s="201"/>
      <c r="Y279" s="201"/>
      <c r="Z279" s="201"/>
      <c r="AA279" s="201"/>
      <c r="AB279" s="201"/>
      <c r="AC279" s="201"/>
      <c r="AD279" s="201"/>
      <c r="AE279" s="201"/>
      <c r="AF279" s="201"/>
      <c r="AG279" s="201"/>
      <c r="AH279" s="201"/>
      <c r="AI279" s="201"/>
      <c r="AJ279" s="201"/>
      <c r="AK279" s="201"/>
      <c r="AL279" s="201"/>
      <c r="AM279" s="201"/>
      <c r="AN279" s="201"/>
      <c r="AO279" s="201"/>
      <c r="AP279" s="201"/>
      <c r="AQ279" s="201"/>
      <c r="AR279" s="201"/>
      <c r="AS279" s="201"/>
      <c r="AT279" s="201"/>
      <c r="AU279" s="201"/>
      <c r="AV279" s="201"/>
      <c r="AW279" s="201"/>
      <c r="AX279" s="201"/>
      <c r="AY279" s="201"/>
    </row>
    <row r="280" spans="1:51" s="3" customFormat="1" hidden="1" x14ac:dyDescent="0.2">
      <c r="A280" s="307"/>
      <c r="B280" s="487"/>
      <c r="C280" s="487"/>
      <c r="D280" s="487"/>
      <c r="E280" s="487"/>
      <c r="F280" s="488"/>
      <c r="G280" s="98"/>
      <c r="H280" s="98"/>
      <c r="I280" s="98"/>
      <c r="J280" s="98"/>
      <c r="K280" s="98"/>
      <c r="L280" s="98"/>
      <c r="M280" s="98"/>
      <c r="N280" s="98"/>
      <c r="O280" s="98"/>
      <c r="P280" s="145"/>
      <c r="Q280" s="196">
        <f t="shared" si="127"/>
        <v>0</v>
      </c>
      <c r="R280" s="412"/>
      <c r="S280" s="413"/>
      <c r="T280" s="204"/>
      <c r="U280" s="200"/>
      <c r="V280" s="201"/>
      <c r="W280" s="201"/>
      <c r="X280" s="201"/>
      <c r="Y280" s="201"/>
      <c r="Z280" s="201"/>
      <c r="AA280" s="201"/>
      <c r="AB280" s="201"/>
      <c r="AC280" s="201"/>
      <c r="AD280" s="201"/>
      <c r="AE280" s="201"/>
      <c r="AF280" s="201"/>
      <c r="AG280" s="201"/>
      <c r="AH280" s="201"/>
      <c r="AI280" s="201"/>
      <c r="AJ280" s="201"/>
      <c r="AK280" s="201"/>
      <c r="AL280" s="201"/>
      <c r="AM280" s="201"/>
      <c r="AN280" s="201"/>
      <c r="AO280" s="201"/>
      <c r="AP280" s="201"/>
      <c r="AQ280" s="201"/>
      <c r="AR280" s="201"/>
      <c r="AS280" s="201"/>
      <c r="AT280" s="201"/>
      <c r="AU280" s="201"/>
      <c r="AV280" s="201"/>
      <c r="AW280" s="201"/>
      <c r="AX280" s="201"/>
      <c r="AY280" s="201"/>
    </row>
    <row r="281" spans="1:51" s="3" customFormat="1" hidden="1" x14ac:dyDescent="0.2">
      <c r="A281" s="307"/>
      <c r="B281" s="487"/>
      <c r="C281" s="487"/>
      <c r="D281" s="487"/>
      <c r="E281" s="487"/>
      <c r="F281" s="488"/>
      <c r="G281" s="98"/>
      <c r="H281" s="98"/>
      <c r="I281" s="98"/>
      <c r="J281" s="98"/>
      <c r="K281" s="98"/>
      <c r="L281" s="98"/>
      <c r="M281" s="98"/>
      <c r="N281" s="98"/>
      <c r="O281" s="98"/>
      <c r="P281" s="145"/>
      <c r="Q281" s="197">
        <f t="shared" si="127"/>
        <v>0</v>
      </c>
      <c r="R281" s="412"/>
      <c r="S281" s="413"/>
      <c r="T281" s="204"/>
      <c r="U281" s="200"/>
      <c r="V281" s="201"/>
      <c r="W281" s="201"/>
      <c r="X281" s="201"/>
      <c r="Y281" s="201"/>
      <c r="Z281" s="201"/>
      <c r="AA281" s="201"/>
      <c r="AB281" s="201"/>
      <c r="AC281" s="201"/>
      <c r="AD281" s="201"/>
      <c r="AE281" s="201"/>
      <c r="AF281" s="201"/>
      <c r="AG281" s="201"/>
      <c r="AH281" s="201"/>
      <c r="AI281" s="201"/>
      <c r="AJ281" s="201"/>
      <c r="AK281" s="201"/>
      <c r="AL281" s="201"/>
      <c r="AM281" s="201"/>
      <c r="AN281" s="201"/>
      <c r="AO281" s="201"/>
      <c r="AP281" s="201"/>
      <c r="AQ281" s="201"/>
      <c r="AR281" s="201"/>
      <c r="AS281" s="201"/>
      <c r="AT281" s="201"/>
      <c r="AU281" s="201"/>
      <c r="AV281" s="201"/>
      <c r="AW281" s="201"/>
      <c r="AX281" s="201"/>
      <c r="AY281" s="201"/>
    </row>
    <row r="282" spans="1:51" s="3" customFormat="1" hidden="1" x14ac:dyDescent="0.2">
      <c r="A282" s="307"/>
      <c r="B282" s="487"/>
      <c r="C282" s="487"/>
      <c r="D282" s="487"/>
      <c r="E282" s="487"/>
      <c r="F282" s="488"/>
      <c r="G282" s="98"/>
      <c r="H282" s="98"/>
      <c r="I282" s="98"/>
      <c r="J282" s="98"/>
      <c r="K282" s="98"/>
      <c r="L282" s="98"/>
      <c r="M282" s="98"/>
      <c r="N282" s="98"/>
      <c r="O282" s="98"/>
      <c r="P282" s="145"/>
      <c r="Q282" s="196">
        <f t="shared" si="127"/>
        <v>0</v>
      </c>
      <c r="R282" s="412"/>
      <c r="S282" s="413"/>
      <c r="T282" s="204"/>
      <c r="U282" s="200"/>
      <c r="V282" s="201"/>
      <c r="W282" s="201"/>
      <c r="X282" s="201"/>
      <c r="Y282" s="201"/>
      <c r="Z282" s="201"/>
      <c r="AA282" s="201"/>
      <c r="AB282" s="201"/>
      <c r="AC282" s="201"/>
      <c r="AD282" s="201"/>
      <c r="AE282" s="201"/>
      <c r="AF282" s="201"/>
      <c r="AG282" s="201"/>
      <c r="AH282" s="201"/>
      <c r="AI282" s="201"/>
      <c r="AJ282" s="201"/>
      <c r="AK282" s="201"/>
      <c r="AL282" s="201"/>
      <c r="AM282" s="201"/>
      <c r="AN282" s="201"/>
      <c r="AO282" s="201"/>
      <c r="AP282" s="201"/>
      <c r="AQ282" s="201"/>
      <c r="AR282" s="201"/>
      <c r="AS282" s="201"/>
      <c r="AT282" s="201"/>
      <c r="AU282" s="201"/>
      <c r="AV282" s="201"/>
      <c r="AW282" s="201"/>
      <c r="AX282" s="201"/>
      <c r="AY282" s="201"/>
    </row>
    <row r="283" spans="1:51" s="3" customFormat="1" hidden="1" x14ac:dyDescent="0.2">
      <c r="A283" s="307"/>
      <c r="B283" s="487"/>
      <c r="C283" s="487"/>
      <c r="D283" s="487"/>
      <c r="E283" s="487"/>
      <c r="F283" s="488"/>
      <c r="G283" s="98"/>
      <c r="H283" s="98"/>
      <c r="I283" s="98"/>
      <c r="J283" s="98"/>
      <c r="K283" s="98"/>
      <c r="L283" s="98"/>
      <c r="M283" s="98"/>
      <c r="N283" s="98"/>
      <c r="O283" s="98"/>
      <c r="P283" s="145"/>
      <c r="Q283" s="197">
        <f t="shared" si="127"/>
        <v>0</v>
      </c>
      <c r="R283" s="412"/>
      <c r="S283" s="413"/>
      <c r="T283" s="204"/>
      <c r="U283" s="200"/>
      <c r="V283" s="201"/>
      <c r="W283" s="201"/>
      <c r="X283" s="201"/>
      <c r="Y283" s="201"/>
      <c r="Z283" s="201"/>
      <c r="AA283" s="201"/>
      <c r="AB283" s="201"/>
      <c r="AC283" s="201"/>
      <c r="AD283" s="201"/>
      <c r="AE283" s="201"/>
      <c r="AF283" s="201"/>
      <c r="AG283" s="201"/>
      <c r="AH283" s="201"/>
      <c r="AI283" s="201"/>
      <c r="AJ283" s="201"/>
      <c r="AK283" s="201"/>
      <c r="AL283" s="201"/>
      <c r="AM283" s="201"/>
      <c r="AN283" s="201"/>
      <c r="AO283" s="201"/>
      <c r="AP283" s="201"/>
      <c r="AQ283" s="201"/>
      <c r="AR283" s="201"/>
      <c r="AS283" s="201"/>
      <c r="AT283" s="201"/>
      <c r="AU283" s="201"/>
      <c r="AV283" s="201"/>
      <c r="AW283" s="201"/>
      <c r="AX283" s="201"/>
      <c r="AY283" s="201"/>
    </row>
    <row r="284" spans="1:51" s="3" customFormat="1" hidden="1" x14ac:dyDescent="0.2">
      <c r="A284" s="307"/>
      <c r="B284" s="487"/>
      <c r="C284" s="487"/>
      <c r="D284" s="487"/>
      <c r="E284" s="487"/>
      <c r="F284" s="488"/>
      <c r="G284" s="98"/>
      <c r="H284" s="98"/>
      <c r="I284" s="98"/>
      <c r="J284" s="98"/>
      <c r="K284" s="98"/>
      <c r="L284" s="98"/>
      <c r="M284" s="98"/>
      <c r="N284" s="98"/>
      <c r="O284" s="98"/>
      <c r="P284" s="145"/>
      <c r="Q284" s="196">
        <f t="shared" si="127"/>
        <v>0</v>
      </c>
      <c r="R284" s="412"/>
      <c r="S284" s="413"/>
      <c r="T284" s="204"/>
      <c r="U284" s="200"/>
      <c r="V284" s="201"/>
      <c r="W284" s="201"/>
      <c r="X284" s="201"/>
      <c r="Y284" s="201"/>
      <c r="Z284" s="201"/>
      <c r="AA284" s="201"/>
      <c r="AB284" s="201"/>
      <c r="AC284" s="201"/>
      <c r="AD284" s="201"/>
      <c r="AE284" s="201"/>
      <c r="AF284" s="201"/>
      <c r="AG284" s="201"/>
      <c r="AH284" s="201"/>
      <c r="AI284" s="201"/>
      <c r="AJ284" s="201"/>
      <c r="AK284" s="201"/>
      <c r="AL284" s="201"/>
      <c r="AM284" s="201"/>
      <c r="AN284" s="201"/>
      <c r="AO284" s="201"/>
      <c r="AP284" s="201"/>
      <c r="AQ284" s="201"/>
      <c r="AR284" s="201"/>
      <c r="AS284" s="201"/>
      <c r="AT284" s="201"/>
      <c r="AU284" s="201"/>
      <c r="AV284" s="201"/>
      <c r="AW284" s="201"/>
      <c r="AX284" s="201"/>
      <c r="AY284" s="201"/>
    </row>
    <row r="285" spans="1:51" s="3" customFormat="1" hidden="1" x14ac:dyDescent="0.2">
      <c r="A285" s="307"/>
      <c r="B285" s="487"/>
      <c r="C285" s="487"/>
      <c r="D285" s="487"/>
      <c r="E285" s="487"/>
      <c r="F285" s="488"/>
      <c r="G285" s="98"/>
      <c r="H285" s="98"/>
      <c r="I285" s="98"/>
      <c r="J285" s="98"/>
      <c r="K285" s="98"/>
      <c r="L285" s="98"/>
      <c r="M285" s="98"/>
      <c r="N285" s="98"/>
      <c r="O285" s="98"/>
      <c r="P285" s="145"/>
      <c r="Q285" s="197">
        <f t="shared" si="127"/>
        <v>0</v>
      </c>
      <c r="R285" s="412"/>
      <c r="S285" s="413"/>
      <c r="T285" s="204"/>
      <c r="U285" s="200"/>
      <c r="V285" s="201"/>
      <c r="W285" s="201"/>
      <c r="X285" s="201"/>
      <c r="Y285" s="201"/>
      <c r="Z285" s="201"/>
      <c r="AA285" s="201"/>
      <c r="AB285" s="201"/>
      <c r="AC285" s="201"/>
      <c r="AD285" s="201"/>
      <c r="AE285" s="201"/>
      <c r="AF285" s="201"/>
      <c r="AG285" s="201"/>
      <c r="AH285" s="201"/>
      <c r="AI285" s="201"/>
      <c r="AJ285" s="201"/>
      <c r="AK285" s="201"/>
      <c r="AL285" s="201"/>
      <c r="AM285" s="201"/>
      <c r="AN285" s="201"/>
      <c r="AO285" s="201"/>
      <c r="AP285" s="201"/>
      <c r="AQ285" s="201"/>
      <c r="AR285" s="201"/>
      <c r="AS285" s="201"/>
      <c r="AT285" s="201"/>
      <c r="AU285" s="201"/>
      <c r="AV285" s="201"/>
      <c r="AW285" s="201"/>
      <c r="AX285" s="201"/>
      <c r="AY285" s="201"/>
    </row>
    <row r="286" spans="1:51" s="3" customFormat="1" hidden="1" x14ac:dyDescent="0.2">
      <c r="A286" s="307"/>
      <c r="B286" s="487"/>
      <c r="C286" s="487"/>
      <c r="D286" s="487"/>
      <c r="E286" s="487"/>
      <c r="F286" s="488"/>
      <c r="G286" s="98"/>
      <c r="H286" s="98"/>
      <c r="I286" s="98"/>
      <c r="J286" s="98"/>
      <c r="K286" s="98"/>
      <c r="L286" s="98"/>
      <c r="M286" s="98"/>
      <c r="N286" s="98"/>
      <c r="O286" s="98"/>
      <c r="P286" s="145"/>
      <c r="Q286" s="196">
        <f t="shared" si="127"/>
        <v>0</v>
      </c>
      <c r="R286" s="412"/>
      <c r="S286" s="413"/>
      <c r="T286" s="204"/>
      <c r="U286" s="200"/>
      <c r="V286" s="201"/>
      <c r="W286" s="201"/>
      <c r="X286" s="201"/>
      <c r="Y286" s="201"/>
      <c r="Z286" s="201"/>
      <c r="AA286" s="201"/>
      <c r="AB286" s="201"/>
      <c r="AC286" s="201"/>
      <c r="AD286" s="201"/>
      <c r="AE286" s="201"/>
      <c r="AF286" s="201"/>
      <c r="AG286" s="201"/>
      <c r="AH286" s="201"/>
      <c r="AI286" s="201"/>
      <c r="AJ286" s="201"/>
      <c r="AK286" s="201"/>
      <c r="AL286" s="201"/>
      <c r="AM286" s="201"/>
      <c r="AN286" s="201"/>
      <c r="AO286" s="201"/>
      <c r="AP286" s="201"/>
      <c r="AQ286" s="201"/>
      <c r="AR286" s="201"/>
      <c r="AS286" s="201"/>
      <c r="AT286" s="201"/>
      <c r="AU286" s="201"/>
      <c r="AV286" s="201"/>
      <c r="AW286" s="201"/>
      <c r="AX286" s="201"/>
      <c r="AY286" s="201"/>
    </row>
    <row r="287" spans="1:51" s="3" customFormat="1" hidden="1" x14ac:dyDescent="0.2">
      <c r="A287" s="307"/>
      <c r="B287" s="487"/>
      <c r="C287" s="487"/>
      <c r="D287" s="487"/>
      <c r="E287" s="487"/>
      <c r="F287" s="488"/>
      <c r="G287" s="98"/>
      <c r="H287" s="98"/>
      <c r="I287" s="98"/>
      <c r="J287" s="98"/>
      <c r="K287" s="98"/>
      <c r="L287" s="98"/>
      <c r="M287" s="98"/>
      <c r="N287" s="98"/>
      <c r="O287" s="98"/>
      <c r="P287" s="145"/>
      <c r="Q287" s="197">
        <f t="shared" si="127"/>
        <v>0</v>
      </c>
      <c r="R287" s="412"/>
      <c r="S287" s="413"/>
      <c r="T287" s="204"/>
      <c r="U287" s="200"/>
      <c r="V287" s="201"/>
      <c r="W287" s="201"/>
      <c r="X287" s="201"/>
      <c r="Y287" s="201"/>
      <c r="Z287" s="201"/>
      <c r="AA287" s="201"/>
      <c r="AB287" s="201"/>
      <c r="AC287" s="201"/>
      <c r="AD287" s="201"/>
      <c r="AE287" s="201"/>
      <c r="AF287" s="201"/>
      <c r="AG287" s="201"/>
      <c r="AH287" s="201"/>
      <c r="AI287" s="201"/>
      <c r="AJ287" s="201"/>
      <c r="AK287" s="201"/>
      <c r="AL287" s="201"/>
      <c r="AM287" s="201"/>
      <c r="AN287" s="201"/>
      <c r="AO287" s="201"/>
      <c r="AP287" s="201"/>
      <c r="AQ287" s="201"/>
      <c r="AR287" s="201"/>
      <c r="AS287" s="201"/>
      <c r="AT287" s="201"/>
      <c r="AU287" s="201"/>
      <c r="AV287" s="201"/>
      <c r="AW287" s="201"/>
      <c r="AX287" s="201"/>
      <c r="AY287" s="201"/>
    </row>
    <row r="288" spans="1:51" s="3" customFormat="1" hidden="1" x14ac:dyDescent="0.2">
      <c r="A288" s="307"/>
      <c r="B288" s="487"/>
      <c r="C288" s="487"/>
      <c r="D288" s="487"/>
      <c r="E288" s="487"/>
      <c r="F288" s="488"/>
      <c r="G288" s="98"/>
      <c r="H288" s="98"/>
      <c r="I288" s="98"/>
      <c r="J288" s="98"/>
      <c r="K288" s="98"/>
      <c r="L288" s="98"/>
      <c r="M288" s="98"/>
      <c r="N288" s="98"/>
      <c r="O288" s="98"/>
      <c r="P288" s="145"/>
      <c r="Q288" s="196">
        <f t="shared" si="127"/>
        <v>0</v>
      </c>
      <c r="R288" s="412"/>
      <c r="S288" s="413"/>
      <c r="T288" s="204"/>
      <c r="U288" s="200"/>
      <c r="V288" s="201"/>
      <c r="W288" s="201"/>
      <c r="X288" s="201"/>
      <c r="Y288" s="201"/>
      <c r="Z288" s="201"/>
      <c r="AA288" s="201"/>
      <c r="AB288" s="201"/>
      <c r="AC288" s="201"/>
      <c r="AD288" s="201"/>
      <c r="AE288" s="201"/>
      <c r="AF288" s="201"/>
      <c r="AG288" s="201"/>
      <c r="AH288" s="201"/>
      <c r="AI288" s="201"/>
      <c r="AJ288" s="201"/>
      <c r="AK288" s="201"/>
      <c r="AL288" s="201"/>
      <c r="AM288" s="201"/>
      <c r="AN288" s="201"/>
      <c r="AO288" s="201"/>
      <c r="AP288" s="201"/>
      <c r="AQ288" s="201"/>
      <c r="AR288" s="201"/>
      <c r="AS288" s="201"/>
      <c r="AT288" s="201"/>
      <c r="AU288" s="201"/>
      <c r="AV288" s="201"/>
      <c r="AW288" s="201"/>
      <c r="AX288" s="201"/>
      <c r="AY288" s="201"/>
    </row>
    <row r="289" spans="1:51" s="3" customFormat="1" hidden="1" x14ac:dyDescent="0.2">
      <c r="A289" s="307"/>
      <c r="B289" s="487"/>
      <c r="C289" s="487"/>
      <c r="D289" s="487"/>
      <c r="E289" s="487"/>
      <c r="F289" s="488"/>
      <c r="G289" s="98"/>
      <c r="H289" s="98"/>
      <c r="I289" s="98"/>
      <c r="J289" s="98"/>
      <c r="K289" s="98"/>
      <c r="L289" s="98"/>
      <c r="M289" s="98"/>
      <c r="N289" s="98"/>
      <c r="O289" s="98"/>
      <c r="P289" s="145"/>
      <c r="Q289" s="197">
        <f t="shared" si="127"/>
        <v>0</v>
      </c>
      <c r="R289" s="412"/>
      <c r="S289" s="413"/>
      <c r="T289" s="204"/>
      <c r="U289" s="200"/>
      <c r="V289" s="201"/>
      <c r="W289" s="201"/>
      <c r="X289" s="201"/>
      <c r="Y289" s="201"/>
      <c r="Z289" s="201"/>
      <c r="AA289" s="201"/>
      <c r="AB289" s="201"/>
      <c r="AC289" s="201"/>
      <c r="AD289" s="201"/>
      <c r="AE289" s="201"/>
      <c r="AF289" s="201"/>
      <c r="AG289" s="201"/>
      <c r="AH289" s="201"/>
      <c r="AI289" s="201"/>
      <c r="AJ289" s="201"/>
      <c r="AK289" s="201"/>
      <c r="AL289" s="201"/>
      <c r="AM289" s="201"/>
      <c r="AN289" s="201"/>
      <c r="AO289" s="201"/>
      <c r="AP289" s="201"/>
      <c r="AQ289" s="201"/>
      <c r="AR289" s="201"/>
      <c r="AS289" s="201"/>
      <c r="AT289" s="201"/>
      <c r="AU289" s="201"/>
      <c r="AV289" s="201"/>
      <c r="AW289" s="201"/>
      <c r="AX289" s="201"/>
      <c r="AY289" s="201"/>
    </row>
    <row r="290" spans="1:51" s="3" customFormat="1" hidden="1" x14ac:dyDescent="0.2">
      <c r="A290" s="307"/>
      <c r="B290" s="487"/>
      <c r="C290" s="487"/>
      <c r="D290" s="487"/>
      <c r="E290" s="487"/>
      <c r="F290" s="488"/>
      <c r="G290" s="98"/>
      <c r="H290" s="98"/>
      <c r="I290" s="98"/>
      <c r="J290" s="98"/>
      <c r="K290" s="98"/>
      <c r="L290" s="98"/>
      <c r="M290" s="98"/>
      <c r="N290" s="98"/>
      <c r="O290" s="98"/>
      <c r="P290" s="145"/>
      <c r="Q290" s="196">
        <f t="shared" si="127"/>
        <v>0</v>
      </c>
      <c r="R290" s="412"/>
      <c r="S290" s="413"/>
      <c r="T290" s="204"/>
      <c r="U290" s="200"/>
      <c r="V290" s="201"/>
      <c r="W290" s="201"/>
      <c r="X290" s="201"/>
      <c r="Y290" s="201"/>
      <c r="Z290" s="201"/>
      <c r="AA290" s="201"/>
      <c r="AB290" s="201"/>
      <c r="AC290" s="201"/>
      <c r="AD290" s="201"/>
      <c r="AE290" s="201"/>
      <c r="AF290" s="201"/>
      <c r="AG290" s="201"/>
      <c r="AH290" s="201"/>
      <c r="AI290" s="201"/>
      <c r="AJ290" s="201"/>
      <c r="AK290" s="201"/>
      <c r="AL290" s="201"/>
      <c r="AM290" s="201"/>
      <c r="AN290" s="201"/>
      <c r="AO290" s="201"/>
      <c r="AP290" s="201"/>
      <c r="AQ290" s="201"/>
      <c r="AR290" s="201"/>
      <c r="AS290" s="201"/>
      <c r="AT290" s="201"/>
      <c r="AU290" s="201"/>
      <c r="AV290" s="201"/>
      <c r="AW290" s="201"/>
      <c r="AX290" s="201"/>
      <c r="AY290" s="201"/>
    </row>
    <row r="291" spans="1:51" s="3" customFormat="1" hidden="1" x14ac:dyDescent="0.2">
      <c r="A291" s="307"/>
      <c r="B291" s="487"/>
      <c r="C291" s="487"/>
      <c r="D291" s="487"/>
      <c r="E291" s="487"/>
      <c r="F291" s="488"/>
      <c r="G291" s="98"/>
      <c r="H291" s="98"/>
      <c r="I291" s="98"/>
      <c r="J291" s="98"/>
      <c r="K291" s="98"/>
      <c r="L291" s="98"/>
      <c r="M291" s="98"/>
      <c r="N291" s="98"/>
      <c r="O291" s="98"/>
      <c r="P291" s="145"/>
      <c r="Q291" s="197">
        <f t="shared" si="127"/>
        <v>0</v>
      </c>
      <c r="R291" s="412"/>
      <c r="S291" s="413"/>
      <c r="T291" s="204"/>
      <c r="U291" s="200"/>
      <c r="V291" s="201"/>
      <c r="W291" s="201"/>
      <c r="X291" s="201"/>
      <c r="Y291" s="201"/>
      <c r="Z291" s="201"/>
      <c r="AA291" s="201"/>
      <c r="AB291" s="201"/>
      <c r="AC291" s="201"/>
      <c r="AD291" s="201"/>
      <c r="AE291" s="201"/>
      <c r="AF291" s="201"/>
      <c r="AG291" s="201"/>
      <c r="AH291" s="201"/>
      <c r="AI291" s="201"/>
      <c r="AJ291" s="201"/>
      <c r="AK291" s="201"/>
      <c r="AL291" s="201"/>
      <c r="AM291" s="201"/>
      <c r="AN291" s="201"/>
      <c r="AO291" s="201"/>
      <c r="AP291" s="201"/>
      <c r="AQ291" s="201"/>
      <c r="AR291" s="201"/>
      <c r="AS291" s="201"/>
      <c r="AT291" s="201"/>
      <c r="AU291" s="201"/>
      <c r="AV291" s="201"/>
      <c r="AW291" s="201"/>
      <c r="AX291" s="201"/>
      <c r="AY291" s="201"/>
    </row>
    <row r="292" spans="1:51" s="3" customFormat="1" hidden="1" x14ac:dyDescent="0.2">
      <c r="A292" s="307"/>
      <c r="B292" s="487"/>
      <c r="C292" s="487"/>
      <c r="D292" s="487"/>
      <c r="E292" s="487"/>
      <c r="F292" s="488"/>
      <c r="G292" s="98"/>
      <c r="H292" s="98"/>
      <c r="I292" s="98"/>
      <c r="J292" s="98"/>
      <c r="K292" s="98"/>
      <c r="L292" s="98"/>
      <c r="M292" s="98"/>
      <c r="N292" s="98"/>
      <c r="O292" s="98"/>
      <c r="P292" s="145"/>
      <c r="Q292" s="196">
        <f t="shared" si="127"/>
        <v>0</v>
      </c>
      <c r="R292" s="412"/>
      <c r="S292" s="413"/>
      <c r="T292" s="204"/>
      <c r="U292" s="200"/>
      <c r="V292" s="201"/>
      <c r="W292" s="201"/>
      <c r="X292" s="201"/>
      <c r="Y292" s="201"/>
      <c r="Z292" s="201"/>
      <c r="AA292" s="201"/>
      <c r="AB292" s="201"/>
      <c r="AC292" s="201"/>
      <c r="AD292" s="201"/>
      <c r="AE292" s="201"/>
      <c r="AF292" s="201"/>
      <c r="AG292" s="201"/>
      <c r="AH292" s="201"/>
      <c r="AI292" s="201"/>
      <c r="AJ292" s="201"/>
      <c r="AK292" s="201"/>
      <c r="AL292" s="201"/>
      <c r="AM292" s="201"/>
      <c r="AN292" s="201"/>
      <c r="AO292" s="201"/>
      <c r="AP292" s="201"/>
      <c r="AQ292" s="201"/>
      <c r="AR292" s="201"/>
      <c r="AS292" s="201"/>
      <c r="AT292" s="201"/>
      <c r="AU292" s="201"/>
      <c r="AV292" s="201"/>
      <c r="AW292" s="201"/>
      <c r="AX292" s="201"/>
      <c r="AY292" s="201"/>
    </row>
    <row r="293" spans="1:51" s="3" customFormat="1" hidden="1" x14ac:dyDescent="0.2">
      <c r="A293" s="307"/>
      <c r="B293" s="487"/>
      <c r="C293" s="487"/>
      <c r="D293" s="487"/>
      <c r="E293" s="487"/>
      <c r="F293" s="488"/>
      <c r="G293" s="98"/>
      <c r="H293" s="98"/>
      <c r="I293" s="98"/>
      <c r="J293" s="98"/>
      <c r="K293" s="98"/>
      <c r="L293" s="98"/>
      <c r="M293" s="98"/>
      <c r="N293" s="98"/>
      <c r="O293" s="98"/>
      <c r="P293" s="145"/>
      <c r="Q293" s="197">
        <f t="shared" si="127"/>
        <v>0</v>
      </c>
      <c r="R293" s="412"/>
      <c r="S293" s="413"/>
      <c r="T293" s="204"/>
      <c r="U293" s="200"/>
      <c r="V293" s="201"/>
      <c r="W293" s="201"/>
      <c r="X293" s="201"/>
      <c r="Y293" s="201"/>
      <c r="Z293" s="201"/>
      <c r="AA293" s="201"/>
      <c r="AB293" s="201"/>
      <c r="AC293" s="201"/>
      <c r="AD293" s="201"/>
      <c r="AE293" s="201"/>
      <c r="AF293" s="201"/>
      <c r="AG293" s="201"/>
      <c r="AH293" s="201"/>
      <c r="AI293" s="201"/>
      <c r="AJ293" s="201"/>
      <c r="AK293" s="201"/>
      <c r="AL293" s="201"/>
      <c r="AM293" s="201"/>
      <c r="AN293" s="201"/>
      <c r="AO293" s="201"/>
      <c r="AP293" s="201"/>
      <c r="AQ293" s="201"/>
      <c r="AR293" s="201"/>
      <c r="AS293" s="201"/>
      <c r="AT293" s="201"/>
      <c r="AU293" s="201"/>
      <c r="AV293" s="201"/>
      <c r="AW293" s="201"/>
      <c r="AX293" s="201"/>
      <c r="AY293" s="201"/>
    </row>
    <row r="294" spans="1:51" s="3" customFormat="1" hidden="1" x14ac:dyDescent="0.2">
      <c r="A294" s="307"/>
      <c r="B294" s="487"/>
      <c r="C294" s="487"/>
      <c r="D294" s="487"/>
      <c r="E294" s="487"/>
      <c r="F294" s="488"/>
      <c r="G294" s="98"/>
      <c r="H294" s="98"/>
      <c r="I294" s="98"/>
      <c r="J294" s="98"/>
      <c r="K294" s="98"/>
      <c r="L294" s="98"/>
      <c r="M294" s="98"/>
      <c r="N294" s="98"/>
      <c r="O294" s="98"/>
      <c r="P294" s="145"/>
      <c r="Q294" s="196">
        <f t="shared" si="127"/>
        <v>0</v>
      </c>
      <c r="R294" s="412"/>
      <c r="S294" s="413"/>
      <c r="T294" s="204"/>
      <c r="U294" s="200"/>
      <c r="V294" s="201"/>
      <c r="W294" s="201"/>
      <c r="X294" s="201"/>
      <c r="Y294" s="201"/>
      <c r="Z294" s="201"/>
      <c r="AA294" s="201"/>
      <c r="AB294" s="201"/>
      <c r="AC294" s="201"/>
      <c r="AD294" s="201"/>
      <c r="AE294" s="201"/>
      <c r="AF294" s="201"/>
      <c r="AG294" s="201"/>
      <c r="AH294" s="201"/>
      <c r="AI294" s="201"/>
      <c r="AJ294" s="201"/>
      <c r="AK294" s="201"/>
      <c r="AL294" s="201"/>
      <c r="AM294" s="201"/>
      <c r="AN294" s="201"/>
      <c r="AO294" s="201"/>
      <c r="AP294" s="201"/>
      <c r="AQ294" s="201"/>
      <c r="AR294" s="201"/>
      <c r="AS294" s="201"/>
      <c r="AT294" s="201"/>
      <c r="AU294" s="201"/>
      <c r="AV294" s="201"/>
      <c r="AW294" s="201"/>
      <c r="AX294" s="201"/>
      <c r="AY294" s="201"/>
    </row>
    <row r="295" spans="1:51" s="3" customFormat="1" hidden="1" x14ac:dyDescent="0.2">
      <c r="A295" s="307"/>
      <c r="B295" s="487"/>
      <c r="C295" s="487"/>
      <c r="D295" s="487"/>
      <c r="E295" s="487"/>
      <c r="F295" s="488"/>
      <c r="G295" s="98"/>
      <c r="H295" s="98"/>
      <c r="I295" s="98"/>
      <c r="J295" s="98"/>
      <c r="K295" s="98"/>
      <c r="L295" s="98"/>
      <c r="M295" s="98"/>
      <c r="N295" s="98"/>
      <c r="O295" s="98"/>
      <c r="P295" s="145"/>
      <c r="Q295" s="197">
        <f t="shared" si="127"/>
        <v>0</v>
      </c>
      <c r="R295" s="412"/>
      <c r="S295" s="413"/>
      <c r="T295" s="204"/>
      <c r="U295" s="200"/>
      <c r="V295" s="201"/>
      <c r="W295" s="201"/>
      <c r="X295" s="201"/>
      <c r="Y295" s="201"/>
      <c r="Z295" s="201"/>
      <c r="AA295" s="201"/>
      <c r="AB295" s="201"/>
      <c r="AC295" s="201"/>
      <c r="AD295" s="201"/>
      <c r="AE295" s="201"/>
      <c r="AF295" s="201"/>
      <c r="AG295" s="201"/>
      <c r="AH295" s="201"/>
      <c r="AI295" s="201"/>
      <c r="AJ295" s="201"/>
      <c r="AK295" s="201"/>
      <c r="AL295" s="201"/>
      <c r="AM295" s="201"/>
      <c r="AN295" s="201"/>
      <c r="AO295" s="201"/>
      <c r="AP295" s="201"/>
      <c r="AQ295" s="201"/>
      <c r="AR295" s="201"/>
      <c r="AS295" s="201"/>
      <c r="AT295" s="201"/>
      <c r="AU295" s="201"/>
      <c r="AV295" s="201"/>
      <c r="AW295" s="201"/>
      <c r="AX295" s="201"/>
      <c r="AY295" s="201"/>
    </row>
    <row r="296" spans="1:51" s="3" customFormat="1" hidden="1" x14ac:dyDescent="0.2">
      <c r="A296" s="307"/>
      <c r="B296" s="487"/>
      <c r="C296" s="487"/>
      <c r="D296" s="487"/>
      <c r="E296" s="487"/>
      <c r="F296" s="488"/>
      <c r="G296" s="98"/>
      <c r="H296" s="98"/>
      <c r="I296" s="98"/>
      <c r="J296" s="98"/>
      <c r="K296" s="98"/>
      <c r="L296" s="98"/>
      <c r="M296" s="98"/>
      <c r="N296" s="98"/>
      <c r="O296" s="98"/>
      <c r="P296" s="145"/>
      <c r="Q296" s="196">
        <f t="shared" si="127"/>
        <v>0</v>
      </c>
      <c r="R296" s="412"/>
      <c r="S296" s="413"/>
      <c r="T296" s="204"/>
      <c r="U296" s="200"/>
      <c r="V296" s="201"/>
      <c r="W296" s="201"/>
      <c r="X296" s="201"/>
      <c r="Y296" s="201"/>
      <c r="Z296" s="201"/>
      <c r="AA296" s="201"/>
      <c r="AB296" s="201"/>
      <c r="AC296" s="201"/>
      <c r="AD296" s="201"/>
      <c r="AE296" s="201"/>
      <c r="AF296" s="201"/>
      <c r="AG296" s="201"/>
      <c r="AH296" s="201"/>
      <c r="AI296" s="201"/>
      <c r="AJ296" s="201"/>
      <c r="AK296" s="201"/>
      <c r="AL296" s="201"/>
      <c r="AM296" s="201"/>
      <c r="AN296" s="201"/>
      <c r="AO296" s="201"/>
      <c r="AP296" s="201"/>
      <c r="AQ296" s="201"/>
      <c r="AR296" s="201"/>
      <c r="AS296" s="201"/>
      <c r="AT296" s="201"/>
      <c r="AU296" s="201"/>
      <c r="AV296" s="201"/>
      <c r="AW296" s="201"/>
      <c r="AX296" s="201"/>
      <c r="AY296" s="201"/>
    </row>
    <row r="297" spans="1:51" s="3" customFormat="1" hidden="1" x14ac:dyDescent="0.2">
      <c r="A297" s="307"/>
      <c r="B297" s="487"/>
      <c r="C297" s="487"/>
      <c r="D297" s="487"/>
      <c r="E297" s="487"/>
      <c r="F297" s="488"/>
      <c r="G297" s="98"/>
      <c r="H297" s="98"/>
      <c r="I297" s="98"/>
      <c r="J297" s="98"/>
      <c r="K297" s="98"/>
      <c r="L297" s="98"/>
      <c r="M297" s="98"/>
      <c r="N297" s="98"/>
      <c r="O297" s="98"/>
      <c r="P297" s="145"/>
      <c r="Q297" s="197">
        <f t="shared" si="127"/>
        <v>0</v>
      </c>
      <c r="R297" s="412"/>
      <c r="S297" s="413"/>
      <c r="T297" s="204"/>
      <c r="U297" s="200"/>
      <c r="V297" s="201"/>
      <c r="W297" s="201"/>
      <c r="X297" s="201"/>
      <c r="Y297" s="201"/>
      <c r="Z297" s="201"/>
      <c r="AA297" s="201"/>
      <c r="AB297" s="201"/>
      <c r="AC297" s="201"/>
      <c r="AD297" s="201"/>
      <c r="AE297" s="201"/>
      <c r="AF297" s="201"/>
      <c r="AG297" s="201"/>
      <c r="AH297" s="201"/>
      <c r="AI297" s="201"/>
      <c r="AJ297" s="201"/>
      <c r="AK297" s="201"/>
      <c r="AL297" s="201"/>
      <c r="AM297" s="201"/>
      <c r="AN297" s="201"/>
      <c r="AO297" s="201"/>
      <c r="AP297" s="201"/>
      <c r="AQ297" s="201"/>
      <c r="AR297" s="201"/>
      <c r="AS297" s="201"/>
      <c r="AT297" s="201"/>
      <c r="AU297" s="201"/>
      <c r="AV297" s="201"/>
      <c r="AW297" s="201"/>
      <c r="AX297" s="201"/>
      <c r="AY297" s="201"/>
    </row>
    <row r="298" spans="1:51" s="3" customFormat="1" hidden="1" x14ac:dyDescent="0.2">
      <c r="A298" s="307"/>
      <c r="B298" s="487"/>
      <c r="C298" s="487"/>
      <c r="D298" s="487"/>
      <c r="E298" s="487"/>
      <c r="F298" s="488"/>
      <c r="G298" s="98"/>
      <c r="H298" s="98"/>
      <c r="I298" s="98"/>
      <c r="J298" s="98"/>
      <c r="K298" s="98"/>
      <c r="L298" s="98"/>
      <c r="M298" s="98"/>
      <c r="N298" s="98"/>
      <c r="O298" s="98"/>
      <c r="P298" s="145"/>
      <c r="Q298" s="196">
        <f t="shared" si="127"/>
        <v>0</v>
      </c>
      <c r="R298" s="412"/>
      <c r="S298" s="413"/>
      <c r="T298" s="204"/>
      <c r="U298" s="200"/>
      <c r="V298" s="201"/>
      <c r="W298" s="201"/>
      <c r="X298" s="201"/>
      <c r="Y298" s="201"/>
      <c r="Z298" s="201"/>
      <c r="AA298" s="201"/>
      <c r="AB298" s="201"/>
      <c r="AC298" s="201"/>
      <c r="AD298" s="201"/>
      <c r="AE298" s="201"/>
      <c r="AF298" s="201"/>
      <c r="AG298" s="201"/>
      <c r="AH298" s="201"/>
      <c r="AI298" s="201"/>
      <c r="AJ298" s="201"/>
      <c r="AK298" s="201"/>
      <c r="AL298" s="201"/>
      <c r="AM298" s="201"/>
      <c r="AN298" s="201"/>
      <c r="AO298" s="201"/>
      <c r="AP298" s="201"/>
      <c r="AQ298" s="201"/>
      <c r="AR298" s="201"/>
      <c r="AS298" s="201"/>
      <c r="AT298" s="201"/>
      <c r="AU298" s="201"/>
      <c r="AV298" s="201"/>
      <c r="AW298" s="201"/>
      <c r="AX298" s="201"/>
      <c r="AY298" s="201"/>
    </row>
    <row r="299" spans="1:51" s="3" customFormat="1" ht="15.75" hidden="1" thickBot="1" x14ac:dyDescent="0.25">
      <c r="A299" s="309"/>
      <c r="B299" s="512"/>
      <c r="C299" s="512"/>
      <c r="D299" s="512"/>
      <c r="E299" s="512"/>
      <c r="F299" s="513"/>
      <c r="G299" s="236"/>
      <c r="H299" s="236"/>
      <c r="I299" s="236"/>
      <c r="J299" s="236"/>
      <c r="K299" s="236"/>
      <c r="L299" s="236"/>
      <c r="M299" s="236"/>
      <c r="N299" s="236"/>
      <c r="O299" s="236"/>
      <c r="P299" s="237"/>
      <c r="Q299" s="198">
        <f t="shared" si="127"/>
        <v>0</v>
      </c>
      <c r="R299" s="414"/>
      <c r="S299" s="415"/>
      <c r="T299" s="204"/>
      <c r="U299" s="200"/>
      <c r="V299" s="201"/>
      <c r="W299" s="201"/>
      <c r="X299" s="201"/>
      <c r="Y299" s="201"/>
      <c r="Z299" s="201"/>
      <c r="AA299" s="201"/>
      <c r="AB299" s="201"/>
      <c r="AC299" s="201"/>
      <c r="AD299" s="201"/>
      <c r="AE299" s="201"/>
      <c r="AF299" s="201"/>
      <c r="AG299" s="201"/>
      <c r="AH299" s="201"/>
      <c r="AI299" s="201"/>
      <c r="AJ299" s="201"/>
      <c r="AK299" s="201"/>
      <c r="AL299" s="201"/>
      <c r="AM299" s="201"/>
      <c r="AN299" s="201"/>
      <c r="AO299" s="201"/>
      <c r="AP299" s="201"/>
      <c r="AQ299" s="201"/>
      <c r="AR299" s="201"/>
      <c r="AS299" s="201"/>
      <c r="AT299" s="201"/>
      <c r="AU299" s="201"/>
      <c r="AV299" s="201"/>
      <c r="AW299" s="201"/>
      <c r="AX299" s="201"/>
      <c r="AY299" s="201"/>
    </row>
    <row r="300" spans="1:51" s="3" customFormat="1" ht="15" hidden="1" customHeight="1" thickBot="1" x14ac:dyDescent="0.25">
      <c r="A300" s="489" t="s">
        <v>144</v>
      </c>
      <c r="B300" s="490"/>
      <c r="C300" s="490"/>
      <c r="D300" s="490"/>
      <c r="E300" s="490"/>
      <c r="F300" s="491"/>
      <c r="G300" s="143">
        <f>ROUND(SUM(G301:G335),2)</f>
        <v>0</v>
      </c>
      <c r="H300" s="143">
        <f t="shared" ref="H300:Q300" si="128">ROUND(SUM(H301:H335),2)</f>
        <v>0</v>
      </c>
      <c r="I300" s="143">
        <f t="shared" si="128"/>
        <v>0</v>
      </c>
      <c r="J300" s="143">
        <f t="shared" si="128"/>
        <v>0</v>
      </c>
      <c r="K300" s="143">
        <f t="shared" si="128"/>
        <v>0</v>
      </c>
      <c r="L300" s="143">
        <f t="shared" si="128"/>
        <v>0</v>
      </c>
      <c r="M300" s="143">
        <f t="shared" si="128"/>
        <v>0</v>
      </c>
      <c r="N300" s="143">
        <f t="shared" si="128"/>
        <v>0</v>
      </c>
      <c r="O300" s="143">
        <f t="shared" si="128"/>
        <v>0</v>
      </c>
      <c r="P300" s="143">
        <f t="shared" si="128"/>
        <v>0</v>
      </c>
      <c r="Q300" s="91">
        <f t="shared" si="128"/>
        <v>0</v>
      </c>
      <c r="R300" s="408"/>
      <c r="S300" s="409">
        <f>SUM(S301:S335)</f>
        <v>0</v>
      </c>
      <c r="T300" s="203" t="str">
        <f>IF(SUM(G300:P300)=SUM(Q301:Q335),"match","sum error")</f>
        <v>match</v>
      </c>
      <c r="U300" s="200"/>
      <c r="V300" s="214">
        <f>SUM(W301:AF301)</f>
        <v>0</v>
      </c>
      <c r="W300" s="206" t="str">
        <f>G$11</f>
        <v>PR</v>
      </c>
      <c r="X300" s="206" t="str">
        <f t="shared" ref="X300" si="129">H$11</f>
        <v>PM</v>
      </c>
      <c r="Y300" s="206" t="str">
        <f t="shared" ref="Y300" si="130">I$11</f>
        <v>SENG</v>
      </c>
      <c r="Z300" s="206" t="str">
        <f t="shared" ref="Z300" si="131">J$11</f>
        <v>ENG</v>
      </c>
      <c r="AA300" s="206" t="str">
        <f t="shared" ref="AA300" si="132">K$11</f>
        <v>SDES</v>
      </c>
      <c r="AB300" s="206" t="str">
        <f t="shared" ref="AB300" si="133">L$11</f>
        <v>DES</v>
      </c>
      <c r="AC300" s="206" t="str">
        <f t="shared" ref="AC300" si="134">M$11</f>
        <v>TECH</v>
      </c>
      <c r="AD300" s="206" t="str">
        <f t="shared" ref="AD300" si="135">N$11</f>
        <v>ADM</v>
      </c>
      <c r="AE300" s="206" t="str">
        <f t="shared" ref="AE300" si="136">O$11</f>
        <v>UD1</v>
      </c>
      <c r="AF300" s="206" t="str">
        <f t="shared" ref="AF300" si="137">P$11</f>
        <v>UD2</v>
      </c>
      <c r="AG300" s="201"/>
      <c r="AH300" s="201"/>
      <c r="AI300" s="201"/>
      <c r="AJ300" s="201"/>
      <c r="AK300" s="201"/>
      <c r="AL300" s="201"/>
      <c r="AM300" s="201"/>
      <c r="AN300" s="201"/>
      <c r="AO300" s="201"/>
      <c r="AP300" s="201"/>
      <c r="AQ300" s="201"/>
      <c r="AR300" s="201"/>
      <c r="AS300" s="201"/>
      <c r="AT300" s="201"/>
      <c r="AU300" s="201"/>
      <c r="AV300" s="201"/>
      <c r="AW300" s="201"/>
      <c r="AX300" s="201"/>
      <c r="AY300" s="201"/>
    </row>
    <row r="301" spans="1:51" s="3" customFormat="1" hidden="1" x14ac:dyDescent="0.2">
      <c r="A301" s="306"/>
      <c r="B301" s="487"/>
      <c r="C301" s="487"/>
      <c r="D301" s="487"/>
      <c r="E301" s="487"/>
      <c r="F301" s="488"/>
      <c r="G301" s="98"/>
      <c r="H301" s="98"/>
      <c r="I301" s="98"/>
      <c r="J301" s="98"/>
      <c r="K301" s="98"/>
      <c r="L301" s="98"/>
      <c r="M301" s="98"/>
      <c r="N301" s="98"/>
      <c r="O301" s="98"/>
      <c r="P301" s="145"/>
      <c r="Q301" s="196">
        <f>ROUND(SUM(G301:P301),2)</f>
        <v>0</v>
      </c>
      <c r="R301" s="410"/>
      <c r="S301" s="411"/>
      <c r="T301" s="204"/>
      <c r="U301" s="200"/>
      <c r="V301" s="201"/>
      <c r="W301" s="208">
        <f>G300*'Staffing Plan'!$M$25</f>
        <v>0</v>
      </c>
      <c r="X301" s="208">
        <f>H300*'Staffing Plan'!$M$33</f>
        <v>0</v>
      </c>
      <c r="Y301" s="208">
        <f>I300*'Staffing Plan'!$M$47</f>
        <v>0</v>
      </c>
      <c r="Z301" s="208">
        <f>J300*'Staffing Plan'!$M$61</f>
        <v>0</v>
      </c>
      <c r="AA301" s="208">
        <f>K300*'Staffing Plan'!$M$75</f>
        <v>0</v>
      </c>
      <c r="AB301" s="208">
        <f>L300*'Staffing Plan'!$M$89</f>
        <v>0</v>
      </c>
      <c r="AC301" s="208">
        <f>M300*'Staffing Plan'!$M$103</f>
        <v>0</v>
      </c>
      <c r="AD301" s="208">
        <f>N300*'Staffing Plan'!$M$117</f>
        <v>0</v>
      </c>
      <c r="AE301" s="208">
        <f>O300*'Staffing Plan'!$M$131</f>
        <v>0</v>
      </c>
      <c r="AF301" s="208">
        <f>P300*'Staffing Plan'!$M$145</f>
        <v>0</v>
      </c>
      <c r="AG301" s="201"/>
      <c r="AH301" s="201"/>
      <c r="AI301" s="201"/>
      <c r="AJ301" s="201"/>
      <c r="AK301" s="201"/>
      <c r="AL301" s="201"/>
      <c r="AM301" s="201"/>
      <c r="AN301" s="201"/>
      <c r="AO301" s="201"/>
      <c r="AP301" s="201"/>
      <c r="AQ301" s="201"/>
      <c r="AR301" s="201"/>
      <c r="AS301" s="201"/>
      <c r="AT301" s="201"/>
      <c r="AU301" s="201"/>
      <c r="AV301" s="201"/>
      <c r="AW301" s="201"/>
      <c r="AX301" s="201"/>
      <c r="AY301" s="201"/>
    </row>
    <row r="302" spans="1:51" s="3" customFormat="1" ht="15" hidden="1" customHeight="1" x14ac:dyDescent="0.2">
      <c r="A302" s="306"/>
      <c r="B302" s="487"/>
      <c r="C302" s="487"/>
      <c r="D302" s="487"/>
      <c r="E302" s="487"/>
      <c r="F302" s="488"/>
      <c r="G302" s="98"/>
      <c r="H302" s="98"/>
      <c r="I302" s="98"/>
      <c r="J302" s="98"/>
      <c r="K302" s="98"/>
      <c r="L302" s="98"/>
      <c r="M302" s="98"/>
      <c r="N302" s="98"/>
      <c r="O302" s="98"/>
      <c r="P302" s="145"/>
      <c r="Q302" s="196">
        <f t="shared" ref="Q302:Q335" si="138">ROUND(SUM(G302:P302),2)</f>
        <v>0</v>
      </c>
      <c r="R302" s="412"/>
      <c r="S302" s="413"/>
      <c r="T302" s="204"/>
      <c r="U302" s="200"/>
      <c r="V302" s="201"/>
      <c r="W302" s="201"/>
      <c r="X302" s="201"/>
      <c r="Y302" s="201"/>
      <c r="Z302" s="201"/>
      <c r="AA302" s="201"/>
      <c r="AB302" s="201"/>
      <c r="AC302" s="201"/>
      <c r="AD302" s="201"/>
      <c r="AE302" s="201"/>
      <c r="AF302" s="201"/>
      <c r="AG302" s="201"/>
      <c r="AH302" s="201"/>
      <c r="AI302" s="201"/>
      <c r="AJ302" s="201"/>
      <c r="AK302" s="201"/>
      <c r="AL302" s="201"/>
      <c r="AM302" s="201"/>
      <c r="AN302" s="201"/>
      <c r="AO302" s="201"/>
      <c r="AP302" s="201"/>
      <c r="AQ302" s="201"/>
      <c r="AR302" s="201"/>
      <c r="AS302" s="201"/>
      <c r="AT302" s="201"/>
      <c r="AU302" s="201"/>
      <c r="AV302" s="201"/>
      <c r="AW302" s="201"/>
      <c r="AX302" s="201"/>
      <c r="AY302" s="201"/>
    </row>
    <row r="303" spans="1:51" s="3" customFormat="1" ht="15" hidden="1" customHeight="1" x14ac:dyDescent="0.2">
      <c r="A303" s="306"/>
      <c r="B303" s="487"/>
      <c r="C303" s="487"/>
      <c r="D303" s="487"/>
      <c r="E303" s="487"/>
      <c r="F303" s="488"/>
      <c r="G303" s="98"/>
      <c r="H303" s="98"/>
      <c r="I303" s="98"/>
      <c r="J303" s="98"/>
      <c r="K303" s="98"/>
      <c r="L303" s="98"/>
      <c r="M303" s="98"/>
      <c r="N303" s="98"/>
      <c r="O303" s="98"/>
      <c r="P303" s="145"/>
      <c r="Q303" s="197">
        <f t="shared" si="138"/>
        <v>0</v>
      </c>
      <c r="R303" s="412"/>
      <c r="S303" s="413"/>
      <c r="T303" s="204"/>
      <c r="U303" s="200"/>
      <c r="V303" s="201"/>
      <c r="W303" s="201"/>
      <c r="X303" s="201"/>
      <c r="Y303" s="201"/>
      <c r="Z303" s="201"/>
      <c r="AA303" s="201"/>
      <c r="AB303" s="201"/>
      <c r="AC303" s="201"/>
      <c r="AD303" s="201"/>
      <c r="AE303" s="201"/>
      <c r="AF303" s="201"/>
      <c r="AG303" s="201"/>
      <c r="AH303" s="201"/>
      <c r="AI303" s="201"/>
      <c r="AJ303" s="201"/>
      <c r="AK303" s="201"/>
      <c r="AL303" s="201"/>
      <c r="AM303" s="201"/>
      <c r="AN303" s="201"/>
      <c r="AO303" s="201"/>
      <c r="AP303" s="201"/>
      <c r="AQ303" s="201"/>
      <c r="AR303" s="201"/>
      <c r="AS303" s="201"/>
      <c r="AT303" s="201"/>
      <c r="AU303" s="201"/>
      <c r="AV303" s="201"/>
      <c r="AW303" s="201"/>
      <c r="AX303" s="201"/>
      <c r="AY303" s="201"/>
    </row>
    <row r="304" spans="1:51" s="3" customFormat="1" ht="15" hidden="1" customHeight="1" x14ac:dyDescent="0.2">
      <c r="A304" s="306"/>
      <c r="B304" s="487"/>
      <c r="C304" s="487"/>
      <c r="D304" s="487"/>
      <c r="E304" s="487"/>
      <c r="F304" s="488"/>
      <c r="G304" s="98"/>
      <c r="H304" s="98"/>
      <c r="I304" s="98"/>
      <c r="J304" s="98"/>
      <c r="K304" s="98"/>
      <c r="L304" s="98"/>
      <c r="M304" s="98"/>
      <c r="N304" s="98"/>
      <c r="O304" s="98"/>
      <c r="P304" s="145"/>
      <c r="Q304" s="196">
        <f t="shared" si="138"/>
        <v>0</v>
      </c>
      <c r="R304" s="412"/>
      <c r="S304" s="413"/>
      <c r="T304" s="204"/>
      <c r="U304" s="200"/>
      <c r="V304" s="201"/>
      <c r="W304" s="201"/>
      <c r="X304" s="201"/>
      <c r="Y304" s="201"/>
      <c r="Z304" s="201"/>
      <c r="AA304" s="201"/>
      <c r="AB304" s="201"/>
      <c r="AC304" s="201"/>
      <c r="AD304" s="201"/>
      <c r="AE304" s="201"/>
      <c r="AF304" s="201"/>
      <c r="AG304" s="201"/>
      <c r="AH304" s="201"/>
      <c r="AI304" s="201"/>
      <c r="AJ304" s="201"/>
      <c r="AK304" s="201"/>
      <c r="AL304" s="201"/>
      <c r="AM304" s="201"/>
      <c r="AN304" s="201"/>
      <c r="AO304" s="201"/>
      <c r="AP304" s="201"/>
      <c r="AQ304" s="201"/>
      <c r="AR304" s="201"/>
      <c r="AS304" s="201"/>
      <c r="AT304" s="201"/>
      <c r="AU304" s="201"/>
      <c r="AV304" s="201"/>
      <c r="AW304" s="201"/>
      <c r="AX304" s="201"/>
      <c r="AY304" s="201"/>
    </row>
    <row r="305" spans="1:51" s="3" customFormat="1" ht="15" hidden="1" customHeight="1" x14ac:dyDescent="0.2">
      <c r="A305" s="306"/>
      <c r="B305" s="487"/>
      <c r="C305" s="487"/>
      <c r="D305" s="487"/>
      <c r="E305" s="487"/>
      <c r="F305" s="488"/>
      <c r="G305" s="98"/>
      <c r="H305" s="98"/>
      <c r="I305" s="98"/>
      <c r="J305" s="98"/>
      <c r="K305" s="98"/>
      <c r="L305" s="98"/>
      <c r="M305" s="98"/>
      <c r="N305" s="98"/>
      <c r="O305" s="98"/>
      <c r="P305" s="145"/>
      <c r="Q305" s="197">
        <f t="shared" si="138"/>
        <v>0</v>
      </c>
      <c r="R305" s="412"/>
      <c r="S305" s="413"/>
      <c r="T305" s="204"/>
      <c r="U305" s="200"/>
      <c r="V305" s="201"/>
      <c r="W305" s="201"/>
      <c r="X305" s="201"/>
      <c r="Y305" s="201"/>
      <c r="Z305" s="201"/>
      <c r="AA305" s="201"/>
      <c r="AB305" s="201"/>
      <c r="AC305" s="201"/>
      <c r="AD305" s="201"/>
      <c r="AE305" s="201"/>
      <c r="AF305" s="201"/>
      <c r="AG305" s="201"/>
      <c r="AH305" s="201"/>
      <c r="AI305" s="201"/>
      <c r="AJ305" s="201"/>
      <c r="AK305" s="201"/>
      <c r="AL305" s="201"/>
      <c r="AM305" s="201"/>
      <c r="AN305" s="201"/>
      <c r="AO305" s="201"/>
      <c r="AP305" s="201"/>
      <c r="AQ305" s="201"/>
      <c r="AR305" s="201"/>
      <c r="AS305" s="201"/>
      <c r="AT305" s="201"/>
      <c r="AU305" s="201"/>
      <c r="AV305" s="201"/>
      <c r="AW305" s="201"/>
      <c r="AX305" s="201"/>
      <c r="AY305" s="201"/>
    </row>
    <row r="306" spans="1:51" s="3" customFormat="1" ht="15" hidden="1" customHeight="1" x14ac:dyDescent="0.2">
      <c r="A306" s="306"/>
      <c r="B306" s="487"/>
      <c r="C306" s="487"/>
      <c r="D306" s="487"/>
      <c r="E306" s="487"/>
      <c r="F306" s="488"/>
      <c r="G306" s="98"/>
      <c r="H306" s="98"/>
      <c r="I306" s="98"/>
      <c r="J306" s="98"/>
      <c r="K306" s="98"/>
      <c r="L306" s="98"/>
      <c r="M306" s="98"/>
      <c r="N306" s="98"/>
      <c r="O306" s="98"/>
      <c r="P306" s="145"/>
      <c r="Q306" s="196">
        <f t="shared" si="138"/>
        <v>0</v>
      </c>
      <c r="R306" s="412"/>
      <c r="S306" s="413"/>
      <c r="T306" s="204"/>
      <c r="U306" s="200"/>
      <c r="V306" s="201"/>
      <c r="W306" s="201"/>
      <c r="X306" s="201"/>
      <c r="Y306" s="201"/>
      <c r="Z306" s="201"/>
      <c r="AA306" s="201"/>
      <c r="AB306" s="201"/>
      <c r="AC306" s="201"/>
      <c r="AD306" s="201"/>
      <c r="AE306" s="201"/>
      <c r="AF306" s="201"/>
      <c r="AG306" s="201"/>
      <c r="AH306" s="201"/>
      <c r="AI306" s="201"/>
      <c r="AJ306" s="201"/>
      <c r="AK306" s="201"/>
      <c r="AL306" s="201"/>
      <c r="AM306" s="201"/>
      <c r="AN306" s="201"/>
      <c r="AO306" s="201"/>
      <c r="AP306" s="201"/>
      <c r="AQ306" s="201"/>
      <c r="AR306" s="201"/>
      <c r="AS306" s="201"/>
      <c r="AT306" s="201"/>
      <c r="AU306" s="201"/>
      <c r="AV306" s="201"/>
      <c r="AW306" s="201"/>
      <c r="AX306" s="201"/>
      <c r="AY306" s="201"/>
    </row>
    <row r="307" spans="1:51" s="3" customFormat="1" hidden="1" x14ac:dyDescent="0.2">
      <c r="A307" s="307"/>
      <c r="B307" s="487"/>
      <c r="C307" s="487"/>
      <c r="D307" s="487"/>
      <c r="E307" s="487"/>
      <c r="F307" s="488"/>
      <c r="G307" s="98"/>
      <c r="H307" s="98"/>
      <c r="I307" s="98"/>
      <c r="J307" s="98"/>
      <c r="K307" s="98"/>
      <c r="L307" s="98"/>
      <c r="M307" s="98"/>
      <c r="N307" s="98"/>
      <c r="O307" s="98"/>
      <c r="P307" s="145"/>
      <c r="Q307" s="197">
        <f t="shared" si="138"/>
        <v>0</v>
      </c>
      <c r="R307" s="412"/>
      <c r="S307" s="413"/>
      <c r="T307" s="204"/>
      <c r="U307" s="200"/>
      <c r="V307" s="201"/>
      <c r="W307" s="201"/>
      <c r="X307" s="201"/>
      <c r="Y307" s="201"/>
      <c r="Z307" s="201"/>
      <c r="AA307" s="201"/>
      <c r="AB307" s="201"/>
      <c r="AC307" s="201"/>
      <c r="AD307" s="201"/>
      <c r="AE307" s="201"/>
      <c r="AF307" s="201"/>
      <c r="AG307" s="201"/>
      <c r="AH307" s="201"/>
      <c r="AI307" s="201"/>
      <c r="AJ307" s="201"/>
      <c r="AK307" s="201"/>
      <c r="AL307" s="201"/>
      <c r="AM307" s="201"/>
      <c r="AN307" s="201"/>
      <c r="AO307" s="201"/>
      <c r="AP307" s="201"/>
      <c r="AQ307" s="201"/>
      <c r="AR307" s="201"/>
      <c r="AS307" s="201"/>
      <c r="AT307" s="201"/>
      <c r="AU307" s="201"/>
      <c r="AV307" s="201"/>
      <c r="AW307" s="201"/>
      <c r="AX307" s="201"/>
      <c r="AY307" s="201"/>
    </row>
    <row r="308" spans="1:51" s="3" customFormat="1" hidden="1" x14ac:dyDescent="0.2">
      <c r="A308" s="307"/>
      <c r="B308" s="487"/>
      <c r="C308" s="487"/>
      <c r="D308" s="487"/>
      <c r="E308" s="487"/>
      <c r="F308" s="488"/>
      <c r="G308" s="98"/>
      <c r="H308" s="98"/>
      <c r="I308" s="98"/>
      <c r="J308" s="98"/>
      <c r="K308" s="98"/>
      <c r="L308" s="98"/>
      <c r="M308" s="98"/>
      <c r="N308" s="98"/>
      <c r="O308" s="98"/>
      <c r="P308" s="145"/>
      <c r="Q308" s="196">
        <f t="shared" si="138"/>
        <v>0</v>
      </c>
      <c r="R308" s="412"/>
      <c r="S308" s="413"/>
      <c r="T308" s="204"/>
      <c r="U308" s="200"/>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1"/>
      <c r="AY308" s="201"/>
    </row>
    <row r="309" spans="1:51" s="3" customFormat="1" hidden="1" x14ac:dyDescent="0.2">
      <c r="A309" s="307"/>
      <c r="B309" s="487"/>
      <c r="C309" s="487"/>
      <c r="D309" s="487"/>
      <c r="E309" s="487"/>
      <c r="F309" s="488"/>
      <c r="G309" s="98"/>
      <c r="H309" s="98"/>
      <c r="I309" s="98"/>
      <c r="J309" s="98"/>
      <c r="K309" s="98"/>
      <c r="L309" s="98"/>
      <c r="M309" s="98"/>
      <c r="N309" s="98"/>
      <c r="O309" s="98"/>
      <c r="P309" s="145"/>
      <c r="Q309" s="197">
        <f t="shared" si="138"/>
        <v>0</v>
      </c>
      <c r="R309" s="412"/>
      <c r="S309" s="413"/>
      <c r="T309" s="204"/>
      <c r="U309" s="200"/>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1"/>
      <c r="AY309" s="201"/>
    </row>
    <row r="310" spans="1:51" s="3" customFormat="1" hidden="1" x14ac:dyDescent="0.2">
      <c r="A310" s="307"/>
      <c r="B310" s="487"/>
      <c r="C310" s="487"/>
      <c r="D310" s="487"/>
      <c r="E310" s="487"/>
      <c r="F310" s="488"/>
      <c r="G310" s="98"/>
      <c r="H310" s="98"/>
      <c r="I310" s="98"/>
      <c r="J310" s="98"/>
      <c r="K310" s="98"/>
      <c r="L310" s="98"/>
      <c r="M310" s="98"/>
      <c r="N310" s="98"/>
      <c r="O310" s="98"/>
      <c r="P310" s="145"/>
      <c r="Q310" s="196">
        <f t="shared" si="138"/>
        <v>0</v>
      </c>
      <c r="R310" s="412"/>
      <c r="S310" s="413"/>
      <c r="T310" s="204"/>
      <c r="U310" s="200"/>
      <c r="V310" s="201"/>
      <c r="W310" s="201"/>
      <c r="X310" s="201"/>
      <c r="Y310" s="201"/>
      <c r="Z310" s="201"/>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1"/>
      <c r="AY310" s="201"/>
    </row>
    <row r="311" spans="1:51" s="3" customFormat="1" hidden="1" x14ac:dyDescent="0.2">
      <c r="A311" s="307"/>
      <c r="B311" s="487"/>
      <c r="C311" s="487"/>
      <c r="D311" s="487"/>
      <c r="E311" s="487"/>
      <c r="F311" s="488"/>
      <c r="G311" s="98"/>
      <c r="H311" s="98"/>
      <c r="I311" s="98"/>
      <c r="J311" s="98"/>
      <c r="K311" s="98"/>
      <c r="L311" s="98"/>
      <c r="M311" s="98"/>
      <c r="N311" s="98"/>
      <c r="O311" s="98"/>
      <c r="P311" s="145"/>
      <c r="Q311" s="197">
        <f t="shared" si="138"/>
        <v>0</v>
      </c>
      <c r="R311" s="412"/>
      <c r="S311" s="413"/>
      <c r="T311" s="204"/>
      <c r="U311" s="200"/>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1"/>
      <c r="AY311" s="201"/>
    </row>
    <row r="312" spans="1:51" s="3" customFormat="1" hidden="1" x14ac:dyDescent="0.2">
      <c r="A312" s="307"/>
      <c r="B312" s="487"/>
      <c r="C312" s="487"/>
      <c r="D312" s="487"/>
      <c r="E312" s="487"/>
      <c r="F312" s="488"/>
      <c r="G312" s="98"/>
      <c r="H312" s="98"/>
      <c r="I312" s="98"/>
      <c r="J312" s="98"/>
      <c r="K312" s="98"/>
      <c r="L312" s="98"/>
      <c r="M312" s="98"/>
      <c r="N312" s="98"/>
      <c r="O312" s="98"/>
      <c r="P312" s="145"/>
      <c r="Q312" s="196">
        <f t="shared" si="138"/>
        <v>0</v>
      </c>
      <c r="R312" s="412"/>
      <c r="S312" s="413"/>
      <c r="T312" s="204"/>
      <c r="U312" s="200"/>
      <c r="V312" s="201"/>
      <c r="W312" s="201"/>
      <c r="X312" s="201"/>
      <c r="Y312" s="201"/>
      <c r="Z312" s="201"/>
      <c r="AA312" s="201"/>
      <c r="AB312" s="201"/>
      <c r="AC312" s="201"/>
      <c r="AD312" s="201"/>
      <c r="AE312" s="201"/>
      <c r="AF312" s="201"/>
      <c r="AG312" s="201"/>
      <c r="AH312" s="201"/>
      <c r="AI312" s="201"/>
      <c r="AJ312" s="201"/>
      <c r="AK312" s="201"/>
      <c r="AL312" s="201"/>
      <c r="AM312" s="201"/>
      <c r="AN312" s="201"/>
      <c r="AO312" s="201"/>
      <c r="AP312" s="201"/>
      <c r="AQ312" s="201"/>
      <c r="AR312" s="201"/>
      <c r="AS312" s="201"/>
      <c r="AT312" s="201"/>
      <c r="AU312" s="201"/>
      <c r="AV312" s="201"/>
      <c r="AW312" s="201"/>
      <c r="AX312" s="201"/>
      <c r="AY312" s="201"/>
    </row>
    <row r="313" spans="1:51" s="3" customFormat="1" hidden="1" x14ac:dyDescent="0.2">
      <c r="A313" s="307"/>
      <c r="B313" s="487"/>
      <c r="C313" s="487"/>
      <c r="D313" s="487"/>
      <c r="E313" s="487"/>
      <c r="F313" s="488"/>
      <c r="G313" s="98"/>
      <c r="H313" s="98"/>
      <c r="I313" s="98"/>
      <c r="J313" s="98"/>
      <c r="K313" s="98"/>
      <c r="L313" s="98"/>
      <c r="M313" s="98"/>
      <c r="N313" s="98"/>
      <c r="O313" s="98"/>
      <c r="P313" s="145"/>
      <c r="Q313" s="197">
        <f t="shared" si="138"/>
        <v>0</v>
      </c>
      <c r="R313" s="412"/>
      <c r="S313" s="413"/>
      <c r="T313" s="204"/>
      <c r="U313" s="200"/>
      <c r="V313" s="201"/>
      <c r="W313" s="201"/>
      <c r="X313" s="201"/>
      <c r="Y313" s="201"/>
      <c r="Z313" s="201"/>
      <c r="AA313" s="201"/>
      <c r="AB313" s="201"/>
      <c r="AC313" s="201"/>
      <c r="AD313" s="201"/>
      <c r="AE313" s="201"/>
      <c r="AF313" s="201"/>
      <c r="AG313" s="201"/>
      <c r="AH313" s="201"/>
      <c r="AI313" s="201"/>
      <c r="AJ313" s="201"/>
      <c r="AK313" s="201"/>
      <c r="AL313" s="201"/>
      <c r="AM313" s="201"/>
      <c r="AN313" s="201"/>
      <c r="AO313" s="201"/>
      <c r="AP313" s="201"/>
      <c r="AQ313" s="201"/>
      <c r="AR313" s="201"/>
      <c r="AS313" s="201"/>
      <c r="AT313" s="201"/>
      <c r="AU313" s="201"/>
      <c r="AV313" s="201"/>
      <c r="AW313" s="201"/>
      <c r="AX313" s="201"/>
      <c r="AY313" s="201"/>
    </row>
    <row r="314" spans="1:51" s="3" customFormat="1" hidden="1" x14ac:dyDescent="0.2">
      <c r="A314" s="307"/>
      <c r="B314" s="487"/>
      <c r="C314" s="487"/>
      <c r="D314" s="487"/>
      <c r="E314" s="487"/>
      <c r="F314" s="488"/>
      <c r="G314" s="98"/>
      <c r="H314" s="98"/>
      <c r="I314" s="98"/>
      <c r="J314" s="98"/>
      <c r="K314" s="98"/>
      <c r="L314" s="98"/>
      <c r="M314" s="98"/>
      <c r="N314" s="98"/>
      <c r="O314" s="98"/>
      <c r="P314" s="145"/>
      <c r="Q314" s="196">
        <f t="shared" si="138"/>
        <v>0</v>
      </c>
      <c r="R314" s="412"/>
      <c r="S314" s="413"/>
      <c r="T314" s="204"/>
      <c r="U314" s="200"/>
      <c r="V314" s="201"/>
      <c r="W314" s="201"/>
      <c r="X314" s="201"/>
      <c r="Y314" s="201"/>
      <c r="Z314" s="201"/>
      <c r="AA314" s="201"/>
      <c r="AB314" s="201"/>
      <c r="AC314" s="201"/>
      <c r="AD314" s="201"/>
      <c r="AE314" s="201"/>
      <c r="AF314" s="201"/>
      <c r="AG314" s="201"/>
      <c r="AH314" s="201"/>
      <c r="AI314" s="201"/>
      <c r="AJ314" s="201"/>
      <c r="AK314" s="201"/>
      <c r="AL314" s="201"/>
      <c r="AM314" s="201"/>
      <c r="AN314" s="201"/>
      <c r="AO314" s="201"/>
      <c r="AP314" s="201"/>
      <c r="AQ314" s="201"/>
      <c r="AR314" s="201"/>
      <c r="AS314" s="201"/>
      <c r="AT314" s="201"/>
      <c r="AU314" s="201"/>
      <c r="AV314" s="201"/>
      <c r="AW314" s="201"/>
      <c r="AX314" s="201"/>
      <c r="AY314" s="201"/>
    </row>
    <row r="315" spans="1:51" s="3" customFormat="1" hidden="1" x14ac:dyDescent="0.2">
      <c r="A315" s="307"/>
      <c r="B315" s="487"/>
      <c r="C315" s="487"/>
      <c r="D315" s="487"/>
      <c r="E315" s="487"/>
      <c r="F315" s="488"/>
      <c r="G315" s="98"/>
      <c r="H315" s="98"/>
      <c r="I315" s="98"/>
      <c r="J315" s="98"/>
      <c r="K315" s="98"/>
      <c r="L315" s="98"/>
      <c r="M315" s="98"/>
      <c r="N315" s="98"/>
      <c r="O315" s="98"/>
      <c r="P315" s="145"/>
      <c r="Q315" s="197">
        <f t="shared" si="138"/>
        <v>0</v>
      </c>
      <c r="R315" s="412"/>
      <c r="S315" s="413"/>
      <c r="T315" s="204"/>
      <c r="U315" s="200"/>
      <c r="V315" s="201"/>
      <c r="W315" s="201"/>
      <c r="X315" s="201"/>
      <c r="Y315" s="201"/>
      <c r="Z315" s="201"/>
      <c r="AA315" s="201"/>
      <c r="AB315" s="201"/>
      <c r="AC315" s="201"/>
      <c r="AD315" s="201"/>
      <c r="AE315" s="201"/>
      <c r="AF315" s="201"/>
      <c r="AG315" s="201"/>
      <c r="AH315" s="201"/>
      <c r="AI315" s="201"/>
      <c r="AJ315" s="201"/>
      <c r="AK315" s="201"/>
      <c r="AL315" s="201"/>
      <c r="AM315" s="201"/>
      <c r="AN315" s="201"/>
      <c r="AO315" s="201"/>
      <c r="AP315" s="201"/>
      <c r="AQ315" s="201"/>
      <c r="AR315" s="201"/>
      <c r="AS315" s="201"/>
      <c r="AT315" s="201"/>
      <c r="AU315" s="201"/>
      <c r="AV315" s="201"/>
      <c r="AW315" s="201"/>
      <c r="AX315" s="201"/>
      <c r="AY315" s="201"/>
    </row>
    <row r="316" spans="1:51" s="3" customFormat="1" hidden="1" x14ac:dyDescent="0.2">
      <c r="A316" s="307"/>
      <c r="B316" s="487"/>
      <c r="C316" s="487"/>
      <c r="D316" s="487"/>
      <c r="E316" s="487"/>
      <c r="F316" s="488"/>
      <c r="G316" s="98"/>
      <c r="H316" s="98"/>
      <c r="I316" s="98"/>
      <c r="J316" s="98"/>
      <c r="K316" s="98"/>
      <c r="L316" s="98"/>
      <c r="M316" s="98"/>
      <c r="N316" s="98"/>
      <c r="O316" s="98"/>
      <c r="P316" s="145"/>
      <c r="Q316" s="196">
        <f t="shared" si="138"/>
        <v>0</v>
      </c>
      <c r="R316" s="412"/>
      <c r="S316" s="413"/>
      <c r="T316" s="204"/>
      <c r="U316" s="200"/>
      <c r="V316" s="201"/>
      <c r="W316" s="201"/>
      <c r="X316" s="201"/>
      <c r="Y316" s="201"/>
      <c r="Z316" s="201"/>
      <c r="AA316" s="201"/>
      <c r="AB316" s="201"/>
      <c r="AC316" s="201"/>
      <c r="AD316" s="201"/>
      <c r="AE316" s="201"/>
      <c r="AF316" s="201"/>
      <c r="AG316" s="201"/>
      <c r="AH316" s="201"/>
      <c r="AI316" s="201"/>
      <c r="AJ316" s="201"/>
      <c r="AK316" s="201"/>
      <c r="AL316" s="201"/>
      <c r="AM316" s="201"/>
      <c r="AN316" s="201"/>
      <c r="AO316" s="201"/>
      <c r="AP316" s="201"/>
      <c r="AQ316" s="201"/>
      <c r="AR316" s="201"/>
      <c r="AS316" s="201"/>
      <c r="AT316" s="201"/>
      <c r="AU316" s="201"/>
      <c r="AV316" s="201"/>
      <c r="AW316" s="201"/>
      <c r="AX316" s="201"/>
      <c r="AY316" s="201"/>
    </row>
    <row r="317" spans="1:51" s="3" customFormat="1" hidden="1" x14ac:dyDescent="0.2">
      <c r="A317" s="307"/>
      <c r="B317" s="487"/>
      <c r="C317" s="487"/>
      <c r="D317" s="487"/>
      <c r="E317" s="487"/>
      <c r="F317" s="488"/>
      <c r="G317" s="98"/>
      <c r="H317" s="98"/>
      <c r="I317" s="98"/>
      <c r="J317" s="98"/>
      <c r="K317" s="98"/>
      <c r="L317" s="98"/>
      <c r="M317" s="98"/>
      <c r="N317" s="98"/>
      <c r="O317" s="98"/>
      <c r="P317" s="145"/>
      <c r="Q317" s="197">
        <f t="shared" si="138"/>
        <v>0</v>
      </c>
      <c r="R317" s="412"/>
      <c r="S317" s="413"/>
      <c r="T317" s="204"/>
      <c r="U317" s="200"/>
      <c r="V317" s="201"/>
      <c r="W317" s="201"/>
      <c r="X317" s="201"/>
      <c r="Y317" s="201"/>
      <c r="Z317" s="201"/>
      <c r="AA317" s="201"/>
      <c r="AB317" s="201"/>
      <c r="AC317" s="201"/>
      <c r="AD317" s="201"/>
      <c r="AE317" s="201"/>
      <c r="AF317" s="201"/>
      <c r="AG317" s="201"/>
      <c r="AH317" s="201"/>
      <c r="AI317" s="201"/>
      <c r="AJ317" s="201"/>
      <c r="AK317" s="201"/>
      <c r="AL317" s="201"/>
      <c r="AM317" s="201"/>
      <c r="AN317" s="201"/>
      <c r="AO317" s="201"/>
      <c r="AP317" s="201"/>
      <c r="AQ317" s="201"/>
      <c r="AR317" s="201"/>
      <c r="AS317" s="201"/>
      <c r="AT317" s="201"/>
      <c r="AU317" s="201"/>
      <c r="AV317" s="201"/>
      <c r="AW317" s="201"/>
      <c r="AX317" s="201"/>
      <c r="AY317" s="201"/>
    </row>
    <row r="318" spans="1:51" s="3" customFormat="1" hidden="1" x14ac:dyDescent="0.2">
      <c r="A318" s="307"/>
      <c r="B318" s="487"/>
      <c r="C318" s="487"/>
      <c r="D318" s="487"/>
      <c r="E318" s="487"/>
      <c r="F318" s="488"/>
      <c r="G318" s="98"/>
      <c r="H318" s="98"/>
      <c r="I318" s="98"/>
      <c r="J318" s="98"/>
      <c r="K318" s="98"/>
      <c r="L318" s="98"/>
      <c r="M318" s="98"/>
      <c r="N318" s="98"/>
      <c r="O318" s="98"/>
      <c r="P318" s="145"/>
      <c r="Q318" s="196">
        <f t="shared" si="138"/>
        <v>0</v>
      </c>
      <c r="R318" s="412"/>
      <c r="S318" s="413"/>
      <c r="T318" s="204"/>
      <c r="U318" s="200"/>
      <c r="V318" s="201"/>
      <c r="W318" s="201"/>
      <c r="X318" s="201"/>
      <c r="Y318" s="201"/>
      <c r="Z318" s="201"/>
      <c r="AA318" s="201"/>
      <c r="AB318" s="201"/>
      <c r="AC318" s="201"/>
      <c r="AD318" s="201"/>
      <c r="AE318" s="201"/>
      <c r="AF318" s="201"/>
      <c r="AG318" s="201"/>
      <c r="AH318" s="201"/>
      <c r="AI318" s="201"/>
      <c r="AJ318" s="201"/>
      <c r="AK318" s="201"/>
      <c r="AL318" s="201"/>
      <c r="AM318" s="201"/>
      <c r="AN318" s="201"/>
      <c r="AO318" s="201"/>
      <c r="AP318" s="201"/>
      <c r="AQ318" s="201"/>
      <c r="AR318" s="201"/>
      <c r="AS318" s="201"/>
      <c r="AT318" s="201"/>
      <c r="AU318" s="201"/>
      <c r="AV318" s="201"/>
      <c r="AW318" s="201"/>
      <c r="AX318" s="201"/>
      <c r="AY318" s="201"/>
    </row>
    <row r="319" spans="1:51" s="3" customFormat="1" hidden="1" x14ac:dyDescent="0.2">
      <c r="A319" s="307"/>
      <c r="B319" s="487"/>
      <c r="C319" s="487"/>
      <c r="D319" s="487"/>
      <c r="E319" s="487"/>
      <c r="F319" s="488"/>
      <c r="G319" s="98"/>
      <c r="H319" s="98"/>
      <c r="I319" s="98"/>
      <c r="J319" s="98"/>
      <c r="K319" s="98"/>
      <c r="L319" s="98"/>
      <c r="M319" s="98"/>
      <c r="N319" s="98"/>
      <c r="O319" s="98"/>
      <c r="P319" s="145"/>
      <c r="Q319" s="197">
        <f t="shared" si="138"/>
        <v>0</v>
      </c>
      <c r="R319" s="412"/>
      <c r="S319" s="413"/>
      <c r="T319" s="204"/>
      <c r="U319" s="200"/>
      <c r="V319" s="201"/>
      <c r="W319" s="201"/>
      <c r="X319" s="201"/>
      <c r="Y319" s="201"/>
      <c r="Z319" s="201"/>
      <c r="AA319" s="201"/>
      <c r="AB319" s="201"/>
      <c r="AC319" s="201"/>
      <c r="AD319" s="201"/>
      <c r="AE319" s="201"/>
      <c r="AF319" s="201"/>
      <c r="AG319" s="201"/>
      <c r="AH319" s="201"/>
      <c r="AI319" s="201"/>
      <c r="AJ319" s="201"/>
      <c r="AK319" s="201"/>
      <c r="AL319" s="201"/>
      <c r="AM319" s="201"/>
      <c r="AN319" s="201"/>
      <c r="AO319" s="201"/>
      <c r="AP319" s="201"/>
      <c r="AQ319" s="201"/>
      <c r="AR319" s="201"/>
      <c r="AS319" s="201"/>
      <c r="AT319" s="201"/>
      <c r="AU319" s="201"/>
      <c r="AV319" s="201"/>
      <c r="AW319" s="201"/>
      <c r="AX319" s="201"/>
      <c r="AY319" s="201"/>
    </row>
    <row r="320" spans="1:51" s="3" customFormat="1" hidden="1" x14ac:dyDescent="0.2">
      <c r="A320" s="307"/>
      <c r="B320" s="487"/>
      <c r="C320" s="487"/>
      <c r="D320" s="487"/>
      <c r="E320" s="487"/>
      <c r="F320" s="488"/>
      <c r="G320" s="98"/>
      <c r="H320" s="98"/>
      <c r="I320" s="98"/>
      <c r="J320" s="98"/>
      <c r="K320" s="98"/>
      <c r="L320" s="98"/>
      <c r="M320" s="98"/>
      <c r="N320" s="98"/>
      <c r="O320" s="98"/>
      <c r="P320" s="145"/>
      <c r="Q320" s="196">
        <f t="shared" si="138"/>
        <v>0</v>
      </c>
      <c r="R320" s="412"/>
      <c r="S320" s="413"/>
      <c r="T320" s="204"/>
      <c r="U320" s="200"/>
      <c r="V320" s="201"/>
      <c r="W320" s="201"/>
      <c r="X320" s="201"/>
      <c r="Y320" s="201"/>
      <c r="Z320" s="201"/>
      <c r="AA320" s="201"/>
      <c r="AB320" s="201"/>
      <c r="AC320" s="201"/>
      <c r="AD320" s="201"/>
      <c r="AE320" s="201"/>
      <c r="AF320" s="201"/>
      <c r="AG320" s="201"/>
      <c r="AH320" s="201"/>
      <c r="AI320" s="201"/>
      <c r="AJ320" s="201"/>
      <c r="AK320" s="201"/>
      <c r="AL320" s="201"/>
      <c r="AM320" s="201"/>
      <c r="AN320" s="201"/>
      <c r="AO320" s="201"/>
      <c r="AP320" s="201"/>
      <c r="AQ320" s="201"/>
      <c r="AR320" s="201"/>
      <c r="AS320" s="201"/>
      <c r="AT320" s="201"/>
      <c r="AU320" s="201"/>
      <c r="AV320" s="201"/>
      <c r="AW320" s="201"/>
      <c r="AX320" s="201"/>
      <c r="AY320" s="201"/>
    </row>
    <row r="321" spans="1:51" s="3" customFormat="1" hidden="1" x14ac:dyDescent="0.2">
      <c r="A321" s="307"/>
      <c r="B321" s="487"/>
      <c r="C321" s="487"/>
      <c r="D321" s="487"/>
      <c r="E321" s="487"/>
      <c r="F321" s="488"/>
      <c r="G321" s="98"/>
      <c r="H321" s="98"/>
      <c r="I321" s="98"/>
      <c r="J321" s="98"/>
      <c r="K321" s="98"/>
      <c r="L321" s="98"/>
      <c r="M321" s="98"/>
      <c r="N321" s="98"/>
      <c r="O321" s="98"/>
      <c r="P321" s="145"/>
      <c r="Q321" s="197">
        <f t="shared" si="138"/>
        <v>0</v>
      </c>
      <c r="R321" s="412"/>
      <c r="S321" s="413"/>
      <c r="T321" s="204"/>
      <c r="U321" s="200"/>
      <c r="V321" s="201"/>
      <c r="W321" s="201"/>
      <c r="X321" s="201"/>
      <c r="Y321" s="201"/>
      <c r="Z321" s="201"/>
      <c r="AA321" s="201"/>
      <c r="AB321" s="201"/>
      <c r="AC321" s="201"/>
      <c r="AD321" s="201"/>
      <c r="AE321" s="201"/>
      <c r="AF321" s="201"/>
      <c r="AG321" s="201"/>
      <c r="AH321" s="201"/>
      <c r="AI321" s="201"/>
      <c r="AJ321" s="201"/>
      <c r="AK321" s="201"/>
      <c r="AL321" s="201"/>
      <c r="AM321" s="201"/>
      <c r="AN321" s="201"/>
      <c r="AO321" s="201"/>
      <c r="AP321" s="201"/>
      <c r="AQ321" s="201"/>
      <c r="AR321" s="201"/>
      <c r="AS321" s="201"/>
      <c r="AT321" s="201"/>
      <c r="AU321" s="201"/>
      <c r="AV321" s="201"/>
      <c r="AW321" s="201"/>
      <c r="AX321" s="201"/>
      <c r="AY321" s="201"/>
    </row>
    <row r="322" spans="1:51" s="3" customFormat="1" hidden="1" x14ac:dyDescent="0.2">
      <c r="A322" s="307"/>
      <c r="B322" s="487"/>
      <c r="C322" s="487"/>
      <c r="D322" s="487"/>
      <c r="E322" s="487"/>
      <c r="F322" s="488"/>
      <c r="G322" s="98"/>
      <c r="H322" s="98"/>
      <c r="I322" s="98"/>
      <c r="J322" s="98"/>
      <c r="K322" s="98"/>
      <c r="L322" s="98"/>
      <c r="M322" s="98"/>
      <c r="N322" s="98"/>
      <c r="O322" s="98"/>
      <c r="P322" s="145"/>
      <c r="Q322" s="196">
        <f t="shared" si="138"/>
        <v>0</v>
      </c>
      <c r="R322" s="412"/>
      <c r="S322" s="413"/>
      <c r="T322" s="204"/>
      <c r="U322" s="200"/>
      <c r="V322" s="201"/>
      <c r="W322" s="201"/>
      <c r="X322" s="201"/>
      <c r="Y322" s="201"/>
      <c r="Z322" s="201"/>
      <c r="AA322" s="201"/>
      <c r="AB322" s="201"/>
      <c r="AC322" s="201"/>
      <c r="AD322" s="201"/>
      <c r="AE322" s="201"/>
      <c r="AF322" s="201"/>
      <c r="AG322" s="201"/>
      <c r="AH322" s="201"/>
      <c r="AI322" s="201"/>
      <c r="AJ322" s="201"/>
      <c r="AK322" s="201"/>
      <c r="AL322" s="201"/>
      <c r="AM322" s="201"/>
      <c r="AN322" s="201"/>
      <c r="AO322" s="201"/>
      <c r="AP322" s="201"/>
      <c r="AQ322" s="201"/>
      <c r="AR322" s="201"/>
      <c r="AS322" s="201"/>
      <c r="AT322" s="201"/>
      <c r="AU322" s="201"/>
      <c r="AV322" s="201"/>
      <c r="AW322" s="201"/>
      <c r="AX322" s="201"/>
      <c r="AY322" s="201"/>
    </row>
    <row r="323" spans="1:51" s="3" customFormat="1" hidden="1" x14ac:dyDescent="0.2">
      <c r="A323" s="307"/>
      <c r="B323" s="487"/>
      <c r="C323" s="487"/>
      <c r="D323" s="487"/>
      <c r="E323" s="487"/>
      <c r="F323" s="488"/>
      <c r="G323" s="98"/>
      <c r="H323" s="98"/>
      <c r="I323" s="98"/>
      <c r="J323" s="98"/>
      <c r="K323" s="98"/>
      <c r="L323" s="98"/>
      <c r="M323" s="98"/>
      <c r="N323" s="98"/>
      <c r="O323" s="98"/>
      <c r="P323" s="145"/>
      <c r="Q323" s="197">
        <f t="shared" si="138"/>
        <v>0</v>
      </c>
      <c r="R323" s="412"/>
      <c r="S323" s="413"/>
      <c r="T323" s="204"/>
      <c r="U323" s="200"/>
      <c r="V323" s="201"/>
      <c r="W323" s="201"/>
      <c r="X323" s="201"/>
      <c r="Y323" s="201"/>
      <c r="Z323" s="201"/>
      <c r="AA323" s="201"/>
      <c r="AB323" s="201"/>
      <c r="AC323" s="201"/>
      <c r="AD323" s="201"/>
      <c r="AE323" s="201"/>
      <c r="AF323" s="201"/>
      <c r="AG323" s="201"/>
      <c r="AH323" s="201"/>
      <c r="AI323" s="201"/>
      <c r="AJ323" s="201"/>
      <c r="AK323" s="201"/>
      <c r="AL323" s="201"/>
      <c r="AM323" s="201"/>
      <c r="AN323" s="201"/>
      <c r="AO323" s="201"/>
      <c r="AP323" s="201"/>
      <c r="AQ323" s="201"/>
      <c r="AR323" s="201"/>
      <c r="AS323" s="201"/>
      <c r="AT323" s="201"/>
      <c r="AU323" s="201"/>
      <c r="AV323" s="201"/>
      <c r="AW323" s="201"/>
      <c r="AX323" s="201"/>
      <c r="AY323" s="201"/>
    </row>
    <row r="324" spans="1:51" s="3" customFormat="1" hidden="1" x14ac:dyDescent="0.2">
      <c r="A324" s="307"/>
      <c r="B324" s="487"/>
      <c r="C324" s="487"/>
      <c r="D324" s="487"/>
      <c r="E324" s="487"/>
      <c r="F324" s="488"/>
      <c r="G324" s="98"/>
      <c r="H324" s="98"/>
      <c r="I324" s="98"/>
      <c r="J324" s="98"/>
      <c r="K324" s="98"/>
      <c r="L324" s="98"/>
      <c r="M324" s="98"/>
      <c r="N324" s="98"/>
      <c r="O324" s="98"/>
      <c r="P324" s="145"/>
      <c r="Q324" s="196">
        <f t="shared" si="138"/>
        <v>0</v>
      </c>
      <c r="R324" s="412"/>
      <c r="S324" s="413"/>
      <c r="T324" s="204"/>
      <c r="U324" s="200"/>
      <c r="V324" s="201"/>
      <c r="W324" s="201"/>
      <c r="X324" s="201"/>
      <c r="Y324" s="201"/>
      <c r="Z324" s="201"/>
      <c r="AA324" s="201"/>
      <c r="AB324" s="201"/>
      <c r="AC324" s="201"/>
      <c r="AD324" s="201"/>
      <c r="AE324" s="201"/>
      <c r="AF324" s="201"/>
      <c r="AG324" s="201"/>
      <c r="AH324" s="201"/>
      <c r="AI324" s="201"/>
      <c r="AJ324" s="201"/>
      <c r="AK324" s="201"/>
      <c r="AL324" s="201"/>
      <c r="AM324" s="201"/>
      <c r="AN324" s="201"/>
      <c r="AO324" s="201"/>
      <c r="AP324" s="201"/>
      <c r="AQ324" s="201"/>
      <c r="AR324" s="201"/>
      <c r="AS324" s="201"/>
      <c r="AT324" s="201"/>
      <c r="AU324" s="201"/>
      <c r="AV324" s="201"/>
      <c r="AW324" s="201"/>
      <c r="AX324" s="201"/>
      <c r="AY324" s="201"/>
    </row>
    <row r="325" spans="1:51" s="3" customFormat="1" hidden="1" x14ac:dyDescent="0.2">
      <c r="A325" s="307"/>
      <c r="B325" s="487"/>
      <c r="C325" s="487"/>
      <c r="D325" s="487"/>
      <c r="E325" s="487"/>
      <c r="F325" s="488"/>
      <c r="G325" s="98"/>
      <c r="H325" s="98"/>
      <c r="I325" s="98"/>
      <c r="J325" s="98"/>
      <c r="K325" s="98"/>
      <c r="L325" s="98"/>
      <c r="M325" s="98"/>
      <c r="N325" s="98"/>
      <c r="O325" s="98"/>
      <c r="P325" s="145"/>
      <c r="Q325" s="197">
        <f t="shared" si="138"/>
        <v>0</v>
      </c>
      <c r="R325" s="412"/>
      <c r="S325" s="413"/>
      <c r="T325" s="204"/>
      <c r="U325" s="200"/>
      <c r="V325" s="201"/>
      <c r="W325" s="201"/>
      <c r="X325" s="201"/>
      <c r="Y325" s="201"/>
      <c r="Z325" s="201"/>
      <c r="AA325" s="201"/>
      <c r="AB325" s="201"/>
      <c r="AC325" s="201"/>
      <c r="AD325" s="201"/>
      <c r="AE325" s="201"/>
      <c r="AF325" s="201"/>
      <c r="AG325" s="201"/>
      <c r="AH325" s="201"/>
      <c r="AI325" s="201"/>
      <c r="AJ325" s="201"/>
      <c r="AK325" s="201"/>
      <c r="AL325" s="201"/>
      <c r="AM325" s="201"/>
      <c r="AN325" s="201"/>
      <c r="AO325" s="201"/>
      <c r="AP325" s="201"/>
      <c r="AQ325" s="201"/>
      <c r="AR325" s="201"/>
      <c r="AS325" s="201"/>
      <c r="AT325" s="201"/>
      <c r="AU325" s="201"/>
      <c r="AV325" s="201"/>
      <c r="AW325" s="201"/>
      <c r="AX325" s="201"/>
      <c r="AY325" s="201"/>
    </row>
    <row r="326" spans="1:51" s="3" customFormat="1" hidden="1" x14ac:dyDescent="0.2">
      <c r="A326" s="307"/>
      <c r="B326" s="487"/>
      <c r="C326" s="487"/>
      <c r="D326" s="487"/>
      <c r="E326" s="487"/>
      <c r="F326" s="488"/>
      <c r="G326" s="98"/>
      <c r="H326" s="98"/>
      <c r="I326" s="98"/>
      <c r="J326" s="98"/>
      <c r="K326" s="98"/>
      <c r="L326" s="98"/>
      <c r="M326" s="98"/>
      <c r="N326" s="98"/>
      <c r="O326" s="98"/>
      <c r="P326" s="145"/>
      <c r="Q326" s="196">
        <f t="shared" si="138"/>
        <v>0</v>
      </c>
      <c r="R326" s="412"/>
      <c r="S326" s="413"/>
      <c r="T326" s="204"/>
      <c r="U326" s="200"/>
      <c r="V326" s="201"/>
      <c r="W326" s="201"/>
      <c r="X326" s="201"/>
      <c r="Y326" s="201"/>
      <c r="Z326" s="201"/>
      <c r="AA326" s="201"/>
      <c r="AB326" s="201"/>
      <c r="AC326" s="201"/>
      <c r="AD326" s="201"/>
      <c r="AE326" s="201"/>
      <c r="AF326" s="201"/>
      <c r="AG326" s="201"/>
      <c r="AH326" s="201"/>
      <c r="AI326" s="201"/>
      <c r="AJ326" s="201"/>
      <c r="AK326" s="201"/>
      <c r="AL326" s="201"/>
      <c r="AM326" s="201"/>
      <c r="AN326" s="201"/>
      <c r="AO326" s="201"/>
      <c r="AP326" s="201"/>
      <c r="AQ326" s="201"/>
      <c r="AR326" s="201"/>
      <c r="AS326" s="201"/>
      <c r="AT326" s="201"/>
      <c r="AU326" s="201"/>
      <c r="AV326" s="201"/>
      <c r="AW326" s="201"/>
      <c r="AX326" s="201"/>
      <c r="AY326" s="201"/>
    </row>
    <row r="327" spans="1:51" s="3" customFormat="1" hidden="1" x14ac:dyDescent="0.2">
      <c r="A327" s="307"/>
      <c r="B327" s="487"/>
      <c r="C327" s="487"/>
      <c r="D327" s="487"/>
      <c r="E327" s="487"/>
      <c r="F327" s="488"/>
      <c r="G327" s="98"/>
      <c r="H327" s="98"/>
      <c r="I327" s="98"/>
      <c r="J327" s="98"/>
      <c r="K327" s="98"/>
      <c r="L327" s="98"/>
      <c r="M327" s="98"/>
      <c r="N327" s="98"/>
      <c r="O327" s="98"/>
      <c r="P327" s="145"/>
      <c r="Q327" s="197">
        <f t="shared" si="138"/>
        <v>0</v>
      </c>
      <c r="R327" s="412"/>
      <c r="S327" s="413"/>
      <c r="T327" s="204"/>
      <c r="U327" s="200"/>
      <c r="V327" s="201"/>
      <c r="W327" s="201"/>
      <c r="X327" s="201"/>
      <c r="Y327" s="201"/>
      <c r="Z327" s="201"/>
      <c r="AA327" s="201"/>
      <c r="AB327" s="201"/>
      <c r="AC327" s="201"/>
      <c r="AD327" s="201"/>
      <c r="AE327" s="201"/>
      <c r="AF327" s="201"/>
      <c r="AG327" s="201"/>
      <c r="AH327" s="201"/>
      <c r="AI327" s="201"/>
      <c r="AJ327" s="201"/>
      <c r="AK327" s="201"/>
      <c r="AL327" s="201"/>
      <c r="AM327" s="201"/>
      <c r="AN327" s="201"/>
      <c r="AO327" s="201"/>
      <c r="AP327" s="201"/>
      <c r="AQ327" s="201"/>
      <c r="AR327" s="201"/>
      <c r="AS327" s="201"/>
      <c r="AT327" s="201"/>
      <c r="AU327" s="201"/>
      <c r="AV327" s="201"/>
      <c r="AW327" s="201"/>
      <c r="AX327" s="201"/>
      <c r="AY327" s="201"/>
    </row>
    <row r="328" spans="1:51" s="3" customFormat="1" hidden="1" x14ac:dyDescent="0.2">
      <c r="A328" s="307"/>
      <c r="B328" s="487"/>
      <c r="C328" s="487"/>
      <c r="D328" s="487"/>
      <c r="E328" s="487"/>
      <c r="F328" s="488"/>
      <c r="G328" s="98"/>
      <c r="H328" s="98"/>
      <c r="I328" s="98"/>
      <c r="J328" s="98"/>
      <c r="K328" s="98"/>
      <c r="L328" s="98"/>
      <c r="M328" s="98"/>
      <c r="N328" s="98"/>
      <c r="O328" s="98"/>
      <c r="P328" s="145"/>
      <c r="Q328" s="196">
        <f t="shared" si="138"/>
        <v>0</v>
      </c>
      <c r="R328" s="412"/>
      <c r="S328" s="413"/>
      <c r="T328" s="204"/>
      <c r="U328" s="200"/>
      <c r="V328" s="201"/>
      <c r="W328" s="201"/>
      <c r="X328" s="201"/>
      <c r="Y328" s="201"/>
      <c r="Z328" s="201"/>
      <c r="AA328" s="201"/>
      <c r="AB328" s="201"/>
      <c r="AC328" s="201"/>
      <c r="AD328" s="201"/>
      <c r="AE328" s="201"/>
      <c r="AF328" s="201"/>
      <c r="AG328" s="201"/>
      <c r="AH328" s="201"/>
      <c r="AI328" s="201"/>
      <c r="AJ328" s="201"/>
      <c r="AK328" s="201"/>
      <c r="AL328" s="201"/>
      <c r="AM328" s="201"/>
      <c r="AN328" s="201"/>
      <c r="AO328" s="201"/>
      <c r="AP328" s="201"/>
      <c r="AQ328" s="201"/>
      <c r="AR328" s="201"/>
      <c r="AS328" s="201"/>
      <c r="AT328" s="201"/>
      <c r="AU328" s="201"/>
      <c r="AV328" s="201"/>
      <c r="AW328" s="201"/>
      <c r="AX328" s="201"/>
      <c r="AY328" s="201"/>
    </row>
    <row r="329" spans="1:51" s="3" customFormat="1" hidden="1" x14ac:dyDescent="0.2">
      <c r="A329" s="307"/>
      <c r="B329" s="487"/>
      <c r="C329" s="487"/>
      <c r="D329" s="487"/>
      <c r="E329" s="487"/>
      <c r="F329" s="488"/>
      <c r="G329" s="98"/>
      <c r="H329" s="98"/>
      <c r="I329" s="98"/>
      <c r="J329" s="98"/>
      <c r="K329" s="98"/>
      <c r="L329" s="98"/>
      <c r="M329" s="98"/>
      <c r="N329" s="98"/>
      <c r="O329" s="98"/>
      <c r="P329" s="145"/>
      <c r="Q329" s="197">
        <f t="shared" si="138"/>
        <v>0</v>
      </c>
      <c r="R329" s="412"/>
      <c r="S329" s="413"/>
      <c r="T329" s="204"/>
      <c r="U329" s="200"/>
      <c r="V329" s="201"/>
      <c r="W329" s="201"/>
      <c r="X329" s="201"/>
      <c r="Y329" s="201"/>
      <c r="Z329" s="201"/>
      <c r="AA329" s="201"/>
      <c r="AB329" s="201"/>
      <c r="AC329" s="201"/>
      <c r="AD329" s="201"/>
      <c r="AE329" s="201"/>
      <c r="AF329" s="201"/>
      <c r="AG329" s="201"/>
      <c r="AH329" s="201"/>
      <c r="AI329" s="201"/>
      <c r="AJ329" s="201"/>
      <c r="AK329" s="201"/>
      <c r="AL329" s="201"/>
      <c r="AM329" s="201"/>
      <c r="AN329" s="201"/>
      <c r="AO329" s="201"/>
      <c r="AP329" s="201"/>
      <c r="AQ329" s="201"/>
      <c r="AR329" s="201"/>
      <c r="AS329" s="201"/>
      <c r="AT329" s="201"/>
      <c r="AU329" s="201"/>
      <c r="AV329" s="201"/>
      <c r="AW329" s="201"/>
      <c r="AX329" s="201"/>
      <c r="AY329" s="201"/>
    </row>
    <row r="330" spans="1:51" s="3" customFormat="1" hidden="1" x14ac:dyDescent="0.2">
      <c r="A330" s="307"/>
      <c r="B330" s="487"/>
      <c r="C330" s="487"/>
      <c r="D330" s="487"/>
      <c r="E330" s="487"/>
      <c r="F330" s="488"/>
      <c r="G330" s="98"/>
      <c r="H330" s="98"/>
      <c r="I330" s="98"/>
      <c r="J330" s="98"/>
      <c r="K330" s="98"/>
      <c r="L330" s="98"/>
      <c r="M330" s="98"/>
      <c r="N330" s="98"/>
      <c r="O330" s="98"/>
      <c r="P330" s="145"/>
      <c r="Q330" s="196">
        <f t="shared" si="138"/>
        <v>0</v>
      </c>
      <c r="R330" s="412"/>
      <c r="S330" s="413"/>
      <c r="T330" s="204"/>
      <c r="U330" s="200"/>
      <c r="V330" s="201"/>
      <c r="W330" s="201"/>
      <c r="X330" s="201"/>
      <c r="Y330" s="201"/>
      <c r="Z330" s="201"/>
      <c r="AA330" s="201"/>
      <c r="AB330" s="201"/>
      <c r="AC330" s="201"/>
      <c r="AD330" s="201"/>
      <c r="AE330" s="201"/>
      <c r="AF330" s="201"/>
      <c r="AG330" s="201"/>
      <c r="AH330" s="201"/>
      <c r="AI330" s="201"/>
      <c r="AJ330" s="201"/>
      <c r="AK330" s="201"/>
      <c r="AL330" s="201"/>
      <c r="AM330" s="201"/>
      <c r="AN330" s="201"/>
      <c r="AO330" s="201"/>
      <c r="AP330" s="201"/>
      <c r="AQ330" s="201"/>
      <c r="AR330" s="201"/>
      <c r="AS330" s="201"/>
      <c r="AT330" s="201"/>
      <c r="AU330" s="201"/>
      <c r="AV330" s="201"/>
      <c r="AW330" s="201"/>
      <c r="AX330" s="201"/>
      <c r="AY330" s="201"/>
    </row>
    <row r="331" spans="1:51" s="3" customFormat="1" hidden="1" x14ac:dyDescent="0.2">
      <c r="A331" s="307"/>
      <c r="B331" s="487"/>
      <c r="C331" s="487"/>
      <c r="D331" s="487"/>
      <c r="E331" s="487"/>
      <c r="F331" s="488"/>
      <c r="G331" s="98"/>
      <c r="H331" s="98"/>
      <c r="I331" s="98"/>
      <c r="J331" s="98"/>
      <c r="K331" s="98"/>
      <c r="L331" s="98"/>
      <c r="M331" s="98"/>
      <c r="N331" s="98"/>
      <c r="O331" s="98"/>
      <c r="P331" s="145"/>
      <c r="Q331" s="197">
        <f t="shared" si="138"/>
        <v>0</v>
      </c>
      <c r="R331" s="412"/>
      <c r="S331" s="413"/>
      <c r="T331" s="204"/>
      <c r="U331" s="200"/>
      <c r="V331" s="201"/>
      <c r="W331" s="201"/>
      <c r="X331" s="201"/>
      <c r="Y331" s="201"/>
      <c r="Z331" s="201"/>
      <c r="AA331" s="201"/>
      <c r="AB331" s="201"/>
      <c r="AC331" s="201"/>
      <c r="AD331" s="201"/>
      <c r="AE331" s="201"/>
      <c r="AF331" s="201"/>
      <c r="AG331" s="201"/>
      <c r="AH331" s="201"/>
      <c r="AI331" s="201"/>
      <c r="AJ331" s="201"/>
      <c r="AK331" s="201"/>
      <c r="AL331" s="201"/>
      <c r="AM331" s="201"/>
      <c r="AN331" s="201"/>
      <c r="AO331" s="201"/>
      <c r="AP331" s="201"/>
      <c r="AQ331" s="201"/>
      <c r="AR331" s="201"/>
      <c r="AS331" s="201"/>
      <c r="AT331" s="201"/>
      <c r="AU331" s="201"/>
      <c r="AV331" s="201"/>
      <c r="AW331" s="201"/>
      <c r="AX331" s="201"/>
      <c r="AY331" s="201"/>
    </row>
    <row r="332" spans="1:51" s="3" customFormat="1" hidden="1" x14ac:dyDescent="0.2">
      <c r="A332" s="307"/>
      <c r="B332" s="487"/>
      <c r="C332" s="487"/>
      <c r="D332" s="487"/>
      <c r="E332" s="487"/>
      <c r="F332" s="488"/>
      <c r="G332" s="98"/>
      <c r="H332" s="98"/>
      <c r="I332" s="98"/>
      <c r="J332" s="98"/>
      <c r="K332" s="98"/>
      <c r="L332" s="98"/>
      <c r="M332" s="98"/>
      <c r="N332" s="98"/>
      <c r="O332" s="98"/>
      <c r="P332" s="145"/>
      <c r="Q332" s="196">
        <f t="shared" si="138"/>
        <v>0</v>
      </c>
      <c r="R332" s="412"/>
      <c r="S332" s="413"/>
      <c r="T332" s="204"/>
      <c r="U332" s="200"/>
      <c r="V332" s="201"/>
      <c r="W332" s="201"/>
      <c r="X332" s="201"/>
      <c r="Y332" s="201"/>
      <c r="Z332" s="201"/>
      <c r="AA332" s="201"/>
      <c r="AB332" s="201"/>
      <c r="AC332" s="201"/>
      <c r="AD332" s="201"/>
      <c r="AE332" s="201"/>
      <c r="AF332" s="201"/>
      <c r="AG332" s="201"/>
      <c r="AH332" s="201"/>
      <c r="AI332" s="201"/>
      <c r="AJ332" s="201"/>
      <c r="AK332" s="201"/>
      <c r="AL332" s="201"/>
      <c r="AM332" s="201"/>
      <c r="AN332" s="201"/>
      <c r="AO332" s="201"/>
      <c r="AP332" s="201"/>
      <c r="AQ332" s="201"/>
      <c r="AR332" s="201"/>
      <c r="AS332" s="201"/>
      <c r="AT332" s="201"/>
      <c r="AU332" s="201"/>
      <c r="AV332" s="201"/>
      <c r="AW332" s="201"/>
      <c r="AX332" s="201"/>
      <c r="AY332" s="201"/>
    </row>
    <row r="333" spans="1:51" s="3" customFormat="1" hidden="1" x14ac:dyDescent="0.2">
      <c r="A333" s="307"/>
      <c r="B333" s="487"/>
      <c r="C333" s="487"/>
      <c r="D333" s="487"/>
      <c r="E333" s="487"/>
      <c r="F333" s="488"/>
      <c r="G333" s="98"/>
      <c r="H333" s="98"/>
      <c r="I333" s="98"/>
      <c r="J333" s="98"/>
      <c r="K333" s="98"/>
      <c r="L333" s="98"/>
      <c r="M333" s="98"/>
      <c r="N333" s="98"/>
      <c r="O333" s="98"/>
      <c r="P333" s="145"/>
      <c r="Q333" s="197">
        <f t="shared" si="138"/>
        <v>0</v>
      </c>
      <c r="R333" s="412"/>
      <c r="S333" s="413"/>
      <c r="T333" s="204"/>
      <c r="U333" s="200"/>
      <c r="V333" s="201"/>
      <c r="W333" s="201"/>
      <c r="X333" s="201"/>
      <c r="Y333" s="201"/>
      <c r="Z333" s="201"/>
      <c r="AA333" s="201"/>
      <c r="AB333" s="201"/>
      <c r="AC333" s="201"/>
      <c r="AD333" s="201"/>
      <c r="AE333" s="201"/>
      <c r="AF333" s="201"/>
      <c r="AG333" s="201"/>
      <c r="AH333" s="201"/>
      <c r="AI333" s="201"/>
      <c r="AJ333" s="201"/>
      <c r="AK333" s="201"/>
      <c r="AL333" s="201"/>
      <c r="AM333" s="201"/>
      <c r="AN333" s="201"/>
      <c r="AO333" s="201"/>
      <c r="AP333" s="201"/>
      <c r="AQ333" s="201"/>
      <c r="AR333" s="201"/>
      <c r="AS333" s="201"/>
      <c r="AT333" s="201"/>
      <c r="AU333" s="201"/>
      <c r="AV333" s="201"/>
      <c r="AW333" s="201"/>
      <c r="AX333" s="201"/>
      <c r="AY333" s="201"/>
    </row>
    <row r="334" spans="1:51" s="3" customFormat="1" hidden="1" x14ac:dyDescent="0.2">
      <c r="A334" s="307"/>
      <c r="B334" s="487"/>
      <c r="C334" s="487"/>
      <c r="D334" s="487"/>
      <c r="E334" s="487"/>
      <c r="F334" s="488"/>
      <c r="G334" s="98"/>
      <c r="H334" s="98"/>
      <c r="I334" s="98"/>
      <c r="J334" s="98"/>
      <c r="K334" s="98"/>
      <c r="L334" s="98"/>
      <c r="M334" s="98"/>
      <c r="N334" s="98"/>
      <c r="O334" s="98"/>
      <c r="P334" s="145"/>
      <c r="Q334" s="196">
        <f t="shared" si="138"/>
        <v>0</v>
      </c>
      <c r="R334" s="412"/>
      <c r="S334" s="413"/>
      <c r="T334" s="204"/>
      <c r="U334" s="200"/>
      <c r="V334" s="201"/>
      <c r="W334" s="201"/>
      <c r="X334" s="201"/>
      <c r="Y334" s="201"/>
      <c r="Z334" s="201"/>
      <c r="AA334" s="201"/>
      <c r="AB334" s="201"/>
      <c r="AC334" s="201"/>
      <c r="AD334" s="201"/>
      <c r="AE334" s="201"/>
      <c r="AF334" s="201"/>
      <c r="AG334" s="201"/>
      <c r="AH334" s="201"/>
      <c r="AI334" s="201"/>
      <c r="AJ334" s="201"/>
      <c r="AK334" s="201"/>
      <c r="AL334" s="201"/>
      <c r="AM334" s="201"/>
      <c r="AN334" s="201"/>
      <c r="AO334" s="201"/>
      <c r="AP334" s="201"/>
      <c r="AQ334" s="201"/>
      <c r="AR334" s="201"/>
      <c r="AS334" s="201"/>
      <c r="AT334" s="201"/>
      <c r="AU334" s="201"/>
      <c r="AV334" s="201"/>
      <c r="AW334" s="201"/>
      <c r="AX334" s="201"/>
      <c r="AY334" s="201"/>
    </row>
    <row r="335" spans="1:51" s="3" customFormat="1" ht="15.75" hidden="1" thickBot="1" x14ac:dyDescent="0.25">
      <c r="A335" s="309"/>
      <c r="B335" s="512"/>
      <c r="C335" s="512"/>
      <c r="D335" s="512"/>
      <c r="E335" s="512"/>
      <c r="F335" s="513"/>
      <c r="G335" s="236"/>
      <c r="H335" s="236"/>
      <c r="I335" s="236"/>
      <c r="J335" s="236"/>
      <c r="K335" s="236"/>
      <c r="L335" s="236"/>
      <c r="M335" s="236"/>
      <c r="N335" s="236"/>
      <c r="O335" s="236"/>
      <c r="P335" s="237"/>
      <c r="Q335" s="198">
        <f t="shared" si="138"/>
        <v>0</v>
      </c>
      <c r="R335" s="414"/>
      <c r="S335" s="415"/>
      <c r="T335" s="204"/>
      <c r="U335" s="200"/>
      <c r="V335" s="201"/>
      <c r="W335" s="201"/>
      <c r="X335" s="201"/>
      <c r="Y335" s="201"/>
      <c r="Z335" s="201"/>
      <c r="AA335" s="201"/>
      <c r="AB335" s="201"/>
      <c r="AC335" s="201"/>
      <c r="AD335" s="201"/>
      <c r="AE335" s="201"/>
      <c r="AF335" s="201"/>
      <c r="AG335" s="201"/>
      <c r="AH335" s="201"/>
      <c r="AI335" s="201"/>
      <c r="AJ335" s="201"/>
      <c r="AK335" s="201"/>
      <c r="AL335" s="201"/>
      <c r="AM335" s="201"/>
      <c r="AN335" s="201"/>
      <c r="AO335" s="201"/>
      <c r="AP335" s="201"/>
      <c r="AQ335" s="201"/>
      <c r="AR335" s="201"/>
      <c r="AS335" s="201"/>
      <c r="AT335" s="201"/>
      <c r="AU335" s="201"/>
      <c r="AV335" s="201"/>
      <c r="AW335" s="201"/>
      <c r="AX335" s="201"/>
      <c r="AY335" s="201"/>
    </row>
    <row r="336" spans="1:51" s="3" customFormat="1" ht="15" hidden="1" customHeight="1" thickBot="1" x14ac:dyDescent="0.25">
      <c r="A336" s="489" t="s">
        <v>145</v>
      </c>
      <c r="B336" s="490"/>
      <c r="C336" s="490"/>
      <c r="D336" s="490"/>
      <c r="E336" s="490"/>
      <c r="F336" s="491"/>
      <c r="G336" s="143">
        <f>ROUND(SUM(G337:G371),2)</f>
        <v>0</v>
      </c>
      <c r="H336" s="143">
        <f t="shared" ref="H336:Q336" si="139">ROUND(SUM(H337:H371),2)</f>
        <v>0</v>
      </c>
      <c r="I336" s="143">
        <f t="shared" si="139"/>
        <v>0</v>
      </c>
      <c r="J336" s="143">
        <f t="shared" si="139"/>
        <v>0</v>
      </c>
      <c r="K336" s="143">
        <f t="shared" si="139"/>
        <v>0</v>
      </c>
      <c r="L336" s="143">
        <f t="shared" si="139"/>
        <v>0</v>
      </c>
      <c r="M336" s="143">
        <f t="shared" si="139"/>
        <v>0</v>
      </c>
      <c r="N336" s="143">
        <f t="shared" si="139"/>
        <v>0</v>
      </c>
      <c r="O336" s="143">
        <f t="shared" si="139"/>
        <v>0</v>
      </c>
      <c r="P336" s="143">
        <f t="shared" si="139"/>
        <v>0</v>
      </c>
      <c r="Q336" s="91">
        <f t="shared" si="139"/>
        <v>0</v>
      </c>
      <c r="R336" s="408"/>
      <c r="S336" s="409">
        <f>SUM(S337:S371)</f>
        <v>0</v>
      </c>
      <c r="T336" s="203" t="str">
        <f>IF(SUM(G336:P336)=SUM(Q337:Q371),"match","sum error")</f>
        <v>match</v>
      </c>
      <c r="U336" s="200"/>
      <c r="V336" s="214">
        <f>SUM(W337:AF337)</f>
        <v>0</v>
      </c>
      <c r="W336" s="206" t="str">
        <f>G$11</f>
        <v>PR</v>
      </c>
      <c r="X336" s="206" t="str">
        <f t="shared" ref="X336" si="140">H$11</f>
        <v>PM</v>
      </c>
      <c r="Y336" s="206" t="str">
        <f t="shared" ref="Y336" si="141">I$11</f>
        <v>SENG</v>
      </c>
      <c r="Z336" s="206" t="str">
        <f t="shared" ref="Z336" si="142">J$11</f>
        <v>ENG</v>
      </c>
      <c r="AA336" s="206" t="str">
        <f t="shared" ref="AA336" si="143">K$11</f>
        <v>SDES</v>
      </c>
      <c r="AB336" s="206" t="str">
        <f t="shared" ref="AB336" si="144">L$11</f>
        <v>DES</v>
      </c>
      <c r="AC336" s="206" t="str">
        <f t="shared" ref="AC336" si="145">M$11</f>
        <v>TECH</v>
      </c>
      <c r="AD336" s="206" t="str">
        <f t="shared" ref="AD336" si="146">N$11</f>
        <v>ADM</v>
      </c>
      <c r="AE336" s="206" t="str">
        <f t="shared" ref="AE336" si="147">O$11</f>
        <v>UD1</v>
      </c>
      <c r="AF336" s="206" t="str">
        <f t="shared" ref="AF336" si="148">P$11</f>
        <v>UD2</v>
      </c>
      <c r="AG336" s="201"/>
      <c r="AH336" s="201"/>
      <c r="AI336" s="201"/>
      <c r="AJ336" s="201"/>
      <c r="AK336" s="201"/>
      <c r="AL336" s="201"/>
      <c r="AM336" s="201"/>
      <c r="AN336" s="201"/>
      <c r="AO336" s="201"/>
      <c r="AP336" s="201"/>
      <c r="AQ336" s="201"/>
      <c r="AR336" s="201"/>
      <c r="AS336" s="201"/>
      <c r="AT336" s="201"/>
      <c r="AU336" s="201"/>
      <c r="AV336" s="201"/>
      <c r="AW336" s="201"/>
      <c r="AX336" s="201"/>
      <c r="AY336" s="201"/>
    </row>
    <row r="337" spans="1:51" s="3" customFormat="1" hidden="1" x14ac:dyDescent="0.2">
      <c r="A337" s="306"/>
      <c r="B337" s="487"/>
      <c r="C337" s="487"/>
      <c r="D337" s="487"/>
      <c r="E337" s="487"/>
      <c r="F337" s="488"/>
      <c r="G337" s="98"/>
      <c r="H337" s="98"/>
      <c r="I337" s="98"/>
      <c r="J337" s="98"/>
      <c r="K337" s="98"/>
      <c r="L337" s="98"/>
      <c r="M337" s="98"/>
      <c r="N337" s="98"/>
      <c r="O337" s="98"/>
      <c r="P337" s="145"/>
      <c r="Q337" s="196">
        <f>ROUND(SUM(G337:P337),2)</f>
        <v>0</v>
      </c>
      <c r="R337" s="410"/>
      <c r="S337" s="411"/>
      <c r="T337" s="204"/>
      <c r="U337" s="200"/>
      <c r="V337" s="201"/>
      <c r="W337" s="208">
        <f>G336*'Staffing Plan'!$M$25</f>
        <v>0</v>
      </c>
      <c r="X337" s="208">
        <f>H336*'Staffing Plan'!$M$33</f>
        <v>0</v>
      </c>
      <c r="Y337" s="208">
        <f>I336*'Staffing Plan'!$M$47</f>
        <v>0</v>
      </c>
      <c r="Z337" s="208">
        <f>J336*'Staffing Plan'!$M$61</f>
        <v>0</v>
      </c>
      <c r="AA337" s="208">
        <f>K336*'Staffing Plan'!$M$75</f>
        <v>0</v>
      </c>
      <c r="AB337" s="208">
        <f>L336*'Staffing Plan'!$M$89</f>
        <v>0</v>
      </c>
      <c r="AC337" s="208">
        <f>M336*'Staffing Plan'!$M$103</f>
        <v>0</v>
      </c>
      <c r="AD337" s="208">
        <f>N336*'Staffing Plan'!$M$117</f>
        <v>0</v>
      </c>
      <c r="AE337" s="208">
        <f>O336*'Staffing Plan'!$M$131</f>
        <v>0</v>
      </c>
      <c r="AF337" s="208">
        <f>P336*'Staffing Plan'!$M$145</f>
        <v>0</v>
      </c>
      <c r="AG337" s="201"/>
      <c r="AH337" s="201"/>
      <c r="AI337" s="201"/>
      <c r="AJ337" s="201"/>
      <c r="AK337" s="201"/>
      <c r="AL337" s="201"/>
      <c r="AM337" s="201"/>
      <c r="AN337" s="201"/>
      <c r="AO337" s="201"/>
      <c r="AP337" s="201"/>
      <c r="AQ337" s="201"/>
      <c r="AR337" s="201"/>
      <c r="AS337" s="201"/>
      <c r="AT337" s="201"/>
      <c r="AU337" s="201"/>
      <c r="AV337" s="201"/>
      <c r="AW337" s="201"/>
      <c r="AX337" s="201"/>
      <c r="AY337" s="201"/>
    </row>
    <row r="338" spans="1:51" s="3" customFormat="1" ht="15" hidden="1" customHeight="1" x14ac:dyDescent="0.2">
      <c r="A338" s="306"/>
      <c r="B338" s="487"/>
      <c r="C338" s="487"/>
      <c r="D338" s="487"/>
      <c r="E338" s="487"/>
      <c r="F338" s="488"/>
      <c r="G338" s="98"/>
      <c r="H338" s="98"/>
      <c r="I338" s="98"/>
      <c r="J338" s="98"/>
      <c r="K338" s="98"/>
      <c r="L338" s="98"/>
      <c r="M338" s="98"/>
      <c r="N338" s="98"/>
      <c r="O338" s="98"/>
      <c r="P338" s="145"/>
      <c r="Q338" s="196">
        <f t="shared" ref="Q338:Q371" si="149">ROUND(SUM(G338:P338),2)</f>
        <v>0</v>
      </c>
      <c r="R338" s="412"/>
      <c r="S338" s="413"/>
      <c r="T338" s="204"/>
      <c r="U338" s="200"/>
      <c r="V338" s="201"/>
      <c r="W338" s="201"/>
      <c r="X338" s="201"/>
      <c r="Y338" s="201"/>
      <c r="Z338" s="201"/>
      <c r="AA338" s="201"/>
      <c r="AB338" s="201"/>
      <c r="AC338" s="201"/>
      <c r="AD338" s="201"/>
      <c r="AE338" s="201"/>
      <c r="AF338" s="201"/>
      <c r="AG338" s="201"/>
      <c r="AH338" s="201"/>
      <c r="AI338" s="201"/>
      <c r="AJ338" s="201"/>
      <c r="AK338" s="201"/>
      <c r="AL338" s="201"/>
      <c r="AM338" s="201"/>
      <c r="AN338" s="201"/>
      <c r="AO338" s="201"/>
      <c r="AP338" s="201"/>
      <c r="AQ338" s="201"/>
      <c r="AR338" s="201"/>
      <c r="AS338" s="201"/>
      <c r="AT338" s="201"/>
      <c r="AU338" s="201"/>
      <c r="AV338" s="201"/>
      <c r="AW338" s="201"/>
      <c r="AX338" s="201"/>
      <c r="AY338" s="201"/>
    </row>
    <row r="339" spans="1:51" s="3" customFormat="1" ht="15" hidden="1" customHeight="1" x14ac:dyDescent="0.2">
      <c r="A339" s="306"/>
      <c r="B339" s="487"/>
      <c r="C339" s="487"/>
      <c r="D339" s="487"/>
      <c r="E339" s="487"/>
      <c r="F339" s="488"/>
      <c r="G339" s="98"/>
      <c r="H339" s="98"/>
      <c r="I339" s="98"/>
      <c r="J339" s="98"/>
      <c r="K339" s="98"/>
      <c r="L339" s="98"/>
      <c r="M339" s="98"/>
      <c r="N339" s="98"/>
      <c r="O339" s="98"/>
      <c r="P339" s="145"/>
      <c r="Q339" s="197">
        <f t="shared" si="149"/>
        <v>0</v>
      </c>
      <c r="R339" s="412"/>
      <c r="S339" s="413"/>
      <c r="T339" s="204"/>
      <c r="U339" s="200"/>
      <c r="V339" s="201"/>
      <c r="W339" s="201"/>
      <c r="X339" s="201"/>
      <c r="Y339" s="201"/>
      <c r="Z339" s="201"/>
      <c r="AA339" s="201"/>
      <c r="AB339" s="201"/>
      <c r="AC339" s="201"/>
      <c r="AD339" s="201"/>
      <c r="AE339" s="201"/>
      <c r="AF339" s="201"/>
      <c r="AG339" s="201"/>
      <c r="AH339" s="201"/>
      <c r="AI339" s="201"/>
      <c r="AJ339" s="201"/>
      <c r="AK339" s="201"/>
      <c r="AL339" s="201"/>
      <c r="AM339" s="201"/>
      <c r="AN339" s="201"/>
      <c r="AO339" s="201"/>
      <c r="AP339" s="201"/>
      <c r="AQ339" s="201"/>
      <c r="AR339" s="201"/>
      <c r="AS339" s="201"/>
      <c r="AT339" s="201"/>
      <c r="AU339" s="201"/>
      <c r="AV339" s="201"/>
      <c r="AW339" s="201"/>
      <c r="AX339" s="201"/>
      <c r="AY339" s="201"/>
    </row>
    <row r="340" spans="1:51" s="3" customFormat="1" ht="15" hidden="1" customHeight="1" x14ac:dyDescent="0.2">
      <c r="A340" s="306"/>
      <c r="B340" s="487"/>
      <c r="C340" s="487"/>
      <c r="D340" s="487"/>
      <c r="E340" s="487"/>
      <c r="F340" s="488"/>
      <c r="G340" s="98"/>
      <c r="H340" s="98"/>
      <c r="I340" s="98"/>
      <c r="J340" s="98"/>
      <c r="K340" s="98"/>
      <c r="L340" s="98"/>
      <c r="M340" s="98"/>
      <c r="N340" s="98"/>
      <c r="O340" s="98"/>
      <c r="P340" s="145"/>
      <c r="Q340" s="196">
        <f t="shared" si="149"/>
        <v>0</v>
      </c>
      <c r="R340" s="412"/>
      <c r="S340" s="413"/>
      <c r="T340" s="204"/>
      <c r="U340" s="200"/>
      <c r="V340" s="201"/>
      <c r="W340" s="201"/>
      <c r="X340" s="201"/>
      <c r="Y340" s="201"/>
      <c r="Z340" s="201"/>
      <c r="AA340" s="201"/>
      <c r="AB340" s="201"/>
      <c r="AC340" s="201"/>
      <c r="AD340" s="201"/>
      <c r="AE340" s="201"/>
      <c r="AF340" s="201"/>
      <c r="AG340" s="201"/>
      <c r="AH340" s="201"/>
      <c r="AI340" s="201"/>
      <c r="AJ340" s="201"/>
      <c r="AK340" s="201"/>
      <c r="AL340" s="201"/>
      <c r="AM340" s="201"/>
      <c r="AN340" s="201"/>
      <c r="AO340" s="201"/>
      <c r="AP340" s="201"/>
      <c r="AQ340" s="201"/>
      <c r="AR340" s="201"/>
      <c r="AS340" s="201"/>
      <c r="AT340" s="201"/>
      <c r="AU340" s="201"/>
      <c r="AV340" s="201"/>
      <c r="AW340" s="201"/>
      <c r="AX340" s="201"/>
      <c r="AY340" s="201"/>
    </row>
    <row r="341" spans="1:51" s="3" customFormat="1" ht="15" hidden="1" customHeight="1" x14ac:dyDescent="0.2">
      <c r="A341" s="306"/>
      <c r="B341" s="487"/>
      <c r="C341" s="487"/>
      <c r="D341" s="487"/>
      <c r="E341" s="487"/>
      <c r="F341" s="488"/>
      <c r="G341" s="98"/>
      <c r="H341" s="98"/>
      <c r="I341" s="98"/>
      <c r="J341" s="98"/>
      <c r="K341" s="98"/>
      <c r="L341" s="98"/>
      <c r="M341" s="98"/>
      <c r="N341" s="98"/>
      <c r="O341" s="98"/>
      <c r="P341" s="145"/>
      <c r="Q341" s="197">
        <f t="shared" si="149"/>
        <v>0</v>
      </c>
      <c r="R341" s="412"/>
      <c r="S341" s="413"/>
      <c r="T341" s="204"/>
      <c r="U341" s="200"/>
      <c r="V341" s="201"/>
      <c r="W341" s="201"/>
      <c r="X341" s="201"/>
      <c r="Y341" s="201"/>
      <c r="Z341" s="201"/>
      <c r="AA341" s="201"/>
      <c r="AB341" s="201"/>
      <c r="AC341" s="201"/>
      <c r="AD341" s="201"/>
      <c r="AE341" s="201"/>
      <c r="AF341" s="201"/>
      <c r="AG341" s="201"/>
      <c r="AH341" s="201"/>
      <c r="AI341" s="201"/>
      <c r="AJ341" s="201"/>
      <c r="AK341" s="201"/>
      <c r="AL341" s="201"/>
      <c r="AM341" s="201"/>
      <c r="AN341" s="201"/>
      <c r="AO341" s="201"/>
      <c r="AP341" s="201"/>
      <c r="AQ341" s="201"/>
      <c r="AR341" s="201"/>
      <c r="AS341" s="201"/>
      <c r="AT341" s="201"/>
      <c r="AU341" s="201"/>
      <c r="AV341" s="201"/>
      <c r="AW341" s="201"/>
      <c r="AX341" s="201"/>
      <c r="AY341" s="201"/>
    </row>
    <row r="342" spans="1:51" s="3" customFormat="1" ht="15" hidden="1" customHeight="1" x14ac:dyDescent="0.2">
      <c r="A342" s="306"/>
      <c r="B342" s="487"/>
      <c r="C342" s="487"/>
      <c r="D342" s="487"/>
      <c r="E342" s="487"/>
      <c r="F342" s="488"/>
      <c r="G342" s="98"/>
      <c r="H342" s="98"/>
      <c r="I342" s="98"/>
      <c r="J342" s="98"/>
      <c r="K342" s="98"/>
      <c r="L342" s="98"/>
      <c r="M342" s="98"/>
      <c r="N342" s="98"/>
      <c r="O342" s="98"/>
      <c r="P342" s="145"/>
      <c r="Q342" s="196">
        <f t="shared" si="149"/>
        <v>0</v>
      </c>
      <c r="R342" s="412"/>
      <c r="S342" s="413"/>
      <c r="T342" s="204"/>
      <c r="U342" s="200"/>
      <c r="V342" s="201"/>
      <c r="W342" s="201"/>
      <c r="X342" s="201"/>
      <c r="Y342" s="201"/>
      <c r="Z342" s="201"/>
      <c r="AA342" s="201"/>
      <c r="AB342" s="201"/>
      <c r="AC342" s="201"/>
      <c r="AD342" s="201"/>
      <c r="AE342" s="201"/>
      <c r="AF342" s="201"/>
      <c r="AG342" s="201"/>
      <c r="AH342" s="201"/>
      <c r="AI342" s="201"/>
      <c r="AJ342" s="201"/>
      <c r="AK342" s="201"/>
      <c r="AL342" s="201"/>
      <c r="AM342" s="201"/>
      <c r="AN342" s="201"/>
      <c r="AO342" s="201"/>
      <c r="AP342" s="201"/>
      <c r="AQ342" s="201"/>
      <c r="AR342" s="201"/>
      <c r="AS342" s="201"/>
      <c r="AT342" s="201"/>
      <c r="AU342" s="201"/>
      <c r="AV342" s="201"/>
      <c r="AW342" s="201"/>
      <c r="AX342" s="201"/>
      <c r="AY342" s="201"/>
    </row>
    <row r="343" spans="1:51" s="3" customFormat="1" hidden="1" x14ac:dyDescent="0.2">
      <c r="A343" s="307"/>
      <c r="B343" s="487"/>
      <c r="C343" s="487"/>
      <c r="D343" s="487"/>
      <c r="E343" s="487"/>
      <c r="F343" s="488"/>
      <c r="G343" s="98"/>
      <c r="H343" s="98"/>
      <c r="I343" s="98"/>
      <c r="J343" s="98"/>
      <c r="K343" s="98"/>
      <c r="L343" s="98"/>
      <c r="M343" s="98"/>
      <c r="N343" s="98"/>
      <c r="O343" s="98"/>
      <c r="P343" s="145"/>
      <c r="Q343" s="197">
        <f t="shared" si="149"/>
        <v>0</v>
      </c>
      <c r="R343" s="412"/>
      <c r="S343" s="413"/>
      <c r="T343" s="204"/>
      <c r="U343" s="200"/>
      <c r="V343" s="201"/>
      <c r="W343" s="201"/>
      <c r="X343" s="201"/>
      <c r="Y343" s="201"/>
      <c r="Z343" s="201"/>
      <c r="AA343" s="201"/>
      <c r="AB343" s="201"/>
      <c r="AC343" s="201"/>
      <c r="AD343" s="201"/>
      <c r="AE343" s="201"/>
      <c r="AF343" s="201"/>
      <c r="AG343" s="201"/>
      <c r="AH343" s="201"/>
      <c r="AI343" s="201"/>
      <c r="AJ343" s="201"/>
      <c r="AK343" s="201"/>
      <c r="AL343" s="201"/>
      <c r="AM343" s="201"/>
      <c r="AN343" s="201"/>
      <c r="AO343" s="201"/>
      <c r="AP343" s="201"/>
      <c r="AQ343" s="201"/>
      <c r="AR343" s="201"/>
      <c r="AS343" s="201"/>
      <c r="AT343" s="201"/>
      <c r="AU343" s="201"/>
      <c r="AV343" s="201"/>
      <c r="AW343" s="201"/>
      <c r="AX343" s="201"/>
      <c r="AY343" s="201"/>
    </row>
    <row r="344" spans="1:51" s="3" customFormat="1" hidden="1" x14ac:dyDescent="0.2">
      <c r="A344" s="307"/>
      <c r="B344" s="487"/>
      <c r="C344" s="487"/>
      <c r="D344" s="487"/>
      <c r="E344" s="487"/>
      <c r="F344" s="488"/>
      <c r="G344" s="98"/>
      <c r="H344" s="98"/>
      <c r="I344" s="98"/>
      <c r="J344" s="98"/>
      <c r="K344" s="98"/>
      <c r="L344" s="98"/>
      <c r="M344" s="98"/>
      <c r="N344" s="98"/>
      <c r="O344" s="98"/>
      <c r="P344" s="145"/>
      <c r="Q344" s="196">
        <f t="shared" si="149"/>
        <v>0</v>
      </c>
      <c r="R344" s="412"/>
      <c r="S344" s="413"/>
      <c r="T344" s="204"/>
      <c r="U344" s="200"/>
      <c r="V344" s="201"/>
      <c r="W344" s="201"/>
      <c r="X344" s="201"/>
      <c r="Y344" s="201"/>
      <c r="Z344" s="201"/>
      <c r="AA344" s="201"/>
      <c r="AB344" s="201"/>
      <c r="AC344" s="201"/>
      <c r="AD344" s="201"/>
      <c r="AE344" s="201"/>
      <c r="AF344" s="201"/>
      <c r="AG344" s="201"/>
      <c r="AH344" s="201"/>
      <c r="AI344" s="201"/>
      <c r="AJ344" s="201"/>
      <c r="AK344" s="201"/>
      <c r="AL344" s="201"/>
      <c r="AM344" s="201"/>
      <c r="AN344" s="201"/>
      <c r="AO344" s="201"/>
      <c r="AP344" s="201"/>
      <c r="AQ344" s="201"/>
      <c r="AR344" s="201"/>
      <c r="AS344" s="201"/>
      <c r="AT344" s="201"/>
      <c r="AU344" s="201"/>
      <c r="AV344" s="201"/>
      <c r="AW344" s="201"/>
      <c r="AX344" s="201"/>
      <c r="AY344" s="201"/>
    </row>
    <row r="345" spans="1:51" s="3" customFormat="1" hidden="1" x14ac:dyDescent="0.2">
      <c r="A345" s="307"/>
      <c r="B345" s="487"/>
      <c r="C345" s="487"/>
      <c r="D345" s="487"/>
      <c r="E345" s="487"/>
      <c r="F345" s="488"/>
      <c r="G345" s="98"/>
      <c r="H345" s="98"/>
      <c r="I345" s="98"/>
      <c r="J345" s="98"/>
      <c r="K345" s="98"/>
      <c r="L345" s="98"/>
      <c r="M345" s="98"/>
      <c r="N345" s="98"/>
      <c r="O345" s="98"/>
      <c r="P345" s="145"/>
      <c r="Q345" s="197">
        <f t="shared" si="149"/>
        <v>0</v>
      </c>
      <c r="R345" s="412"/>
      <c r="S345" s="413"/>
      <c r="T345" s="204"/>
      <c r="U345" s="200"/>
      <c r="V345" s="201"/>
      <c r="W345" s="201"/>
      <c r="X345" s="201"/>
      <c r="Y345" s="201"/>
      <c r="Z345" s="201"/>
      <c r="AA345" s="201"/>
      <c r="AB345" s="201"/>
      <c r="AC345" s="201"/>
      <c r="AD345" s="201"/>
      <c r="AE345" s="201"/>
      <c r="AF345" s="201"/>
      <c r="AG345" s="201"/>
      <c r="AH345" s="201"/>
      <c r="AI345" s="201"/>
      <c r="AJ345" s="201"/>
      <c r="AK345" s="201"/>
      <c r="AL345" s="201"/>
      <c r="AM345" s="201"/>
      <c r="AN345" s="201"/>
      <c r="AO345" s="201"/>
      <c r="AP345" s="201"/>
      <c r="AQ345" s="201"/>
      <c r="AR345" s="201"/>
      <c r="AS345" s="201"/>
      <c r="AT345" s="201"/>
      <c r="AU345" s="201"/>
      <c r="AV345" s="201"/>
      <c r="AW345" s="201"/>
      <c r="AX345" s="201"/>
      <c r="AY345" s="201"/>
    </row>
    <row r="346" spans="1:51" s="3" customFormat="1" hidden="1" x14ac:dyDescent="0.2">
      <c r="A346" s="307"/>
      <c r="B346" s="487"/>
      <c r="C346" s="487"/>
      <c r="D346" s="487"/>
      <c r="E346" s="487"/>
      <c r="F346" s="488"/>
      <c r="G346" s="98"/>
      <c r="H346" s="98"/>
      <c r="I346" s="98"/>
      <c r="J346" s="98"/>
      <c r="K346" s="98"/>
      <c r="L346" s="98"/>
      <c r="M346" s="98"/>
      <c r="N346" s="98"/>
      <c r="O346" s="98"/>
      <c r="P346" s="145"/>
      <c r="Q346" s="196">
        <f t="shared" si="149"/>
        <v>0</v>
      </c>
      <c r="R346" s="412"/>
      <c r="S346" s="413"/>
      <c r="T346" s="204"/>
      <c r="U346" s="200"/>
      <c r="V346" s="201"/>
      <c r="W346" s="201"/>
      <c r="X346" s="201"/>
      <c r="Y346" s="201"/>
      <c r="Z346" s="201"/>
      <c r="AA346" s="201"/>
      <c r="AB346" s="201"/>
      <c r="AC346" s="201"/>
      <c r="AD346" s="201"/>
      <c r="AE346" s="201"/>
      <c r="AF346" s="201"/>
      <c r="AG346" s="201"/>
      <c r="AH346" s="201"/>
      <c r="AI346" s="201"/>
      <c r="AJ346" s="201"/>
      <c r="AK346" s="201"/>
      <c r="AL346" s="201"/>
      <c r="AM346" s="201"/>
      <c r="AN346" s="201"/>
      <c r="AO346" s="201"/>
      <c r="AP346" s="201"/>
      <c r="AQ346" s="201"/>
      <c r="AR346" s="201"/>
      <c r="AS346" s="201"/>
      <c r="AT346" s="201"/>
      <c r="AU346" s="201"/>
      <c r="AV346" s="201"/>
      <c r="AW346" s="201"/>
      <c r="AX346" s="201"/>
      <c r="AY346" s="201"/>
    </row>
    <row r="347" spans="1:51" s="3" customFormat="1" hidden="1" x14ac:dyDescent="0.2">
      <c r="A347" s="307"/>
      <c r="B347" s="487"/>
      <c r="C347" s="487"/>
      <c r="D347" s="487"/>
      <c r="E347" s="487"/>
      <c r="F347" s="488"/>
      <c r="G347" s="98"/>
      <c r="H347" s="98"/>
      <c r="I347" s="98"/>
      <c r="J347" s="98"/>
      <c r="K347" s="98"/>
      <c r="L347" s="98"/>
      <c r="M347" s="98"/>
      <c r="N347" s="98"/>
      <c r="O347" s="98"/>
      <c r="P347" s="145"/>
      <c r="Q347" s="197">
        <f t="shared" si="149"/>
        <v>0</v>
      </c>
      <c r="R347" s="412"/>
      <c r="S347" s="413"/>
      <c r="T347" s="204"/>
      <c r="U347" s="200"/>
      <c r="V347" s="201"/>
      <c r="W347" s="201"/>
      <c r="X347" s="201"/>
      <c r="Y347" s="201"/>
      <c r="Z347" s="201"/>
      <c r="AA347" s="201"/>
      <c r="AB347" s="201"/>
      <c r="AC347" s="201"/>
      <c r="AD347" s="201"/>
      <c r="AE347" s="201"/>
      <c r="AF347" s="201"/>
      <c r="AG347" s="201"/>
      <c r="AH347" s="201"/>
      <c r="AI347" s="201"/>
      <c r="AJ347" s="201"/>
      <c r="AK347" s="201"/>
      <c r="AL347" s="201"/>
      <c r="AM347" s="201"/>
      <c r="AN347" s="201"/>
      <c r="AO347" s="201"/>
      <c r="AP347" s="201"/>
      <c r="AQ347" s="201"/>
      <c r="AR347" s="201"/>
      <c r="AS347" s="201"/>
      <c r="AT347" s="201"/>
      <c r="AU347" s="201"/>
      <c r="AV347" s="201"/>
      <c r="AW347" s="201"/>
      <c r="AX347" s="201"/>
      <c r="AY347" s="201"/>
    </row>
    <row r="348" spans="1:51" s="3" customFormat="1" hidden="1" x14ac:dyDescent="0.2">
      <c r="A348" s="307"/>
      <c r="B348" s="487"/>
      <c r="C348" s="487"/>
      <c r="D348" s="487"/>
      <c r="E348" s="487"/>
      <c r="F348" s="488"/>
      <c r="G348" s="98"/>
      <c r="H348" s="98"/>
      <c r="I348" s="98"/>
      <c r="J348" s="98"/>
      <c r="K348" s="98"/>
      <c r="L348" s="98"/>
      <c r="M348" s="98"/>
      <c r="N348" s="98"/>
      <c r="O348" s="98"/>
      <c r="P348" s="145"/>
      <c r="Q348" s="196">
        <f t="shared" si="149"/>
        <v>0</v>
      </c>
      <c r="R348" s="412"/>
      <c r="S348" s="413"/>
      <c r="T348" s="204"/>
      <c r="U348" s="200"/>
      <c r="V348" s="201"/>
      <c r="W348" s="201"/>
      <c r="X348" s="201"/>
      <c r="Y348" s="201"/>
      <c r="Z348" s="201"/>
      <c r="AA348" s="201"/>
      <c r="AB348" s="201"/>
      <c r="AC348" s="201"/>
      <c r="AD348" s="201"/>
      <c r="AE348" s="201"/>
      <c r="AF348" s="201"/>
      <c r="AG348" s="201"/>
      <c r="AH348" s="201"/>
      <c r="AI348" s="201"/>
      <c r="AJ348" s="201"/>
      <c r="AK348" s="201"/>
      <c r="AL348" s="201"/>
      <c r="AM348" s="201"/>
      <c r="AN348" s="201"/>
      <c r="AO348" s="201"/>
      <c r="AP348" s="201"/>
      <c r="AQ348" s="201"/>
      <c r="AR348" s="201"/>
      <c r="AS348" s="201"/>
      <c r="AT348" s="201"/>
      <c r="AU348" s="201"/>
      <c r="AV348" s="201"/>
      <c r="AW348" s="201"/>
      <c r="AX348" s="201"/>
      <c r="AY348" s="201"/>
    </row>
    <row r="349" spans="1:51" s="3" customFormat="1" hidden="1" x14ac:dyDescent="0.2">
      <c r="A349" s="307"/>
      <c r="B349" s="487"/>
      <c r="C349" s="487"/>
      <c r="D349" s="487"/>
      <c r="E349" s="487"/>
      <c r="F349" s="488"/>
      <c r="G349" s="98"/>
      <c r="H349" s="98"/>
      <c r="I349" s="98"/>
      <c r="J349" s="98"/>
      <c r="K349" s="98"/>
      <c r="L349" s="98"/>
      <c r="M349" s="98"/>
      <c r="N349" s="98"/>
      <c r="O349" s="98"/>
      <c r="P349" s="145"/>
      <c r="Q349" s="197">
        <f t="shared" si="149"/>
        <v>0</v>
      </c>
      <c r="R349" s="412"/>
      <c r="S349" s="413"/>
      <c r="T349" s="204"/>
      <c r="U349" s="200"/>
      <c r="V349" s="201"/>
      <c r="W349" s="201"/>
      <c r="X349" s="201"/>
      <c r="Y349" s="201"/>
      <c r="Z349" s="201"/>
      <c r="AA349" s="201"/>
      <c r="AB349" s="201"/>
      <c r="AC349" s="201"/>
      <c r="AD349" s="201"/>
      <c r="AE349" s="201"/>
      <c r="AF349" s="201"/>
      <c r="AG349" s="201"/>
      <c r="AH349" s="201"/>
      <c r="AI349" s="201"/>
      <c r="AJ349" s="201"/>
      <c r="AK349" s="201"/>
      <c r="AL349" s="201"/>
      <c r="AM349" s="201"/>
      <c r="AN349" s="201"/>
      <c r="AO349" s="201"/>
      <c r="AP349" s="201"/>
      <c r="AQ349" s="201"/>
      <c r="AR349" s="201"/>
      <c r="AS349" s="201"/>
      <c r="AT349" s="201"/>
      <c r="AU349" s="201"/>
      <c r="AV349" s="201"/>
      <c r="AW349" s="201"/>
      <c r="AX349" s="201"/>
      <c r="AY349" s="201"/>
    </row>
    <row r="350" spans="1:51" s="3" customFormat="1" hidden="1" x14ac:dyDescent="0.2">
      <c r="A350" s="307"/>
      <c r="B350" s="487"/>
      <c r="C350" s="487"/>
      <c r="D350" s="487"/>
      <c r="E350" s="487"/>
      <c r="F350" s="488"/>
      <c r="G350" s="98"/>
      <c r="H350" s="98"/>
      <c r="I350" s="98"/>
      <c r="J350" s="98"/>
      <c r="K350" s="98"/>
      <c r="L350" s="98"/>
      <c r="M350" s="98"/>
      <c r="N350" s="98"/>
      <c r="O350" s="98"/>
      <c r="P350" s="145"/>
      <c r="Q350" s="196">
        <f t="shared" si="149"/>
        <v>0</v>
      </c>
      <c r="R350" s="412"/>
      <c r="S350" s="413"/>
      <c r="T350" s="204"/>
      <c r="U350" s="200"/>
      <c r="V350" s="201"/>
      <c r="W350" s="201"/>
      <c r="X350" s="201"/>
      <c r="Y350" s="201"/>
      <c r="Z350" s="201"/>
      <c r="AA350" s="201"/>
      <c r="AB350" s="201"/>
      <c r="AC350" s="201"/>
      <c r="AD350" s="201"/>
      <c r="AE350" s="201"/>
      <c r="AF350" s="201"/>
      <c r="AG350" s="201"/>
      <c r="AH350" s="201"/>
      <c r="AI350" s="201"/>
      <c r="AJ350" s="201"/>
      <c r="AK350" s="201"/>
      <c r="AL350" s="201"/>
      <c r="AM350" s="201"/>
      <c r="AN350" s="201"/>
      <c r="AO350" s="201"/>
      <c r="AP350" s="201"/>
      <c r="AQ350" s="201"/>
      <c r="AR350" s="201"/>
      <c r="AS350" s="201"/>
      <c r="AT350" s="201"/>
      <c r="AU350" s="201"/>
      <c r="AV350" s="201"/>
      <c r="AW350" s="201"/>
      <c r="AX350" s="201"/>
      <c r="AY350" s="201"/>
    </row>
    <row r="351" spans="1:51" s="3" customFormat="1" hidden="1" x14ac:dyDescent="0.2">
      <c r="A351" s="307"/>
      <c r="B351" s="487"/>
      <c r="C351" s="487"/>
      <c r="D351" s="487"/>
      <c r="E351" s="487"/>
      <c r="F351" s="488"/>
      <c r="G351" s="98"/>
      <c r="H351" s="98"/>
      <c r="I351" s="98"/>
      <c r="J351" s="98"/>
      <c r="K351" s="98"/>
      <c r="L351" s="98"/>
      <c r="M351" s="98"/>
      <c r="N351" s="98"/>
      <c r="O351" s="98"/>
      <c r="P351" s="145"/>
      <c r="Q351" s="197">
        <f t="shared" si="149"/>
        <v>0</v>
      </c>
      <c r="R351" s="412"/>
      <c r="S351" s="413"/>
      <c r="T351" s="204"/>
      <c r="U351" s="200"/>
      <c r="V351" s="201"/>
      <c r="W351" s="201"/>
      <c r="X351" s="201"/>
      <c r="Y351" s="201"/>
      <c r="Z351" s="201"/>
      <c r="AA351" s="201"/>
      <c r="AB351" s="201"/>
      <c r="AC351" s="201"/>
      <c r="AD351" s="201"/>
      <c r="AE351" s="201"/>
      <c r="AF351" s="201"/>
      <c r="AG351" s="201"/>
      <c r="AH351" s="201"/>
      <c r="AI351" s="201"/>
      <c r="AJ351" s="201"/>
      <c r="AK351" s="201"/>
      <c r="AL351" s="201"/>
      <c r="AM351" s="201"/>
      <c r="AN351" s="201"/>
      <c r="AO351" s="201"/>
      <c r="AP351" s="201"/>
      <c r="AQ351" s="201"/>
      <c r="AR351" s="201"/>
      <c r="AS351" s="201"/>
      <c r="AT351" s="201"/>
      <c r="AU351" s="201"/>
      <c r="AV351" s="201"/>
      <c r="AW351" s="201"/>
      <c r="AX351" s="201"/>
      <c r="AY351" s="201"/>
    </row>
    <row r="352" spans="1:51" s="3" customFormat="1" hidden="1" x14ac:dyDescent="0.2">
      <c r="A352" s="307"/>
      <c r="B352" s="487"/>
      <c r="C352" s="487"/>
      <c r="D352" s="487"/>
      <c r="E352" s="487"/>
      <c r="F352" s="488"/>
      <c r="G352" s="98"/>
      <c r="H352" s="98"/>
      <c r="I352" s="98"/>
      <c r="J352" s="98"/>
      <c r="K352" s="98"/>
      <c r="L352" s="98"/>
      <c r="M352" s="98"/>
      <c r="N352" s="98"/>
      <c r="O352" s="98"/>
      <c r="P352" s="145"/>
      <c r="Q352" s="196">
        <f t="shared" si="149"/>
        <v>0</v>
      </c>
      <c r="R352" s="412"/>
      <c r="S352" s="413"/>
      <c r="T352" s="204"/>
      <c r="U352" s="200"/>
      <c r="V352" s="201"/>
      <c r="W352" s="201"/>
      <c r="X352" s="201"/>
      <c r="Y352" s="201"/>
      <c r="Z352" s="201"/>
      <c r="AA352" s="201"/>
      <c r="AB352" s="201"/>
      <c r="AC352" s="201"/>
      <c r="AD352" s="201"/>
      <c r="AE352" s="201"/>
      <c r="AF352" s="201"/>
      <c r="AG352" s="201"/>
      <c r="AH352" s="201"/>
      <c r="AI352" s="201"/>
      <c r="AJ352" s="201"/>
      <c r="AK352" s="201"/>
      <c r="AL352" s="201"/>
      <c r="AM352" s="201"/>
      <c r="AN352" s="201"/>
      <c r="AO352" s="201"/>
      <c r="AP352" s="201"/>
      <c r="AQ352" s="201"/>
      <c r="AR352" s="201"/>
      <c r="AS352" s="201"/>
      <c r="AT352" s="201"/>
      <c r="AU352" s="201"/>
      <c r="AV352" s="201"/>
      <c r="AW352" s="201"/>
      <c r="AX352" s="201"/>
      <c r="AY352" s="201"/>
    </row>
    <row r="353" spans="1:51" s="3" customFormat="1" hidden="1" x14ac:dyDescent="0.2">
      <c r="A353" s="307"/>
      <c r="B353" s="487"/>
      <c r="C353" s="487"/>
      <c r="D353" s="487"/>
      <c r="E353" s="487"/>
      <c r="F353" s="488"/>
      <c r="G353" s="98"/>
      <c r="H353" s="98"/>
      <c r="I353" s="98"/>
      <c r="J353" s="98"/>
      <c r="K353" s="98"/>
      <c r="L353" s="98"/>
      <c r="M353" s="98"/>
      <c r="N353" s="98"/>
      <c r="O353" s="98"/>
      <c r="P353" s="145"/>
      <c r="Q353" s="197">
        <f t="shared" si="149"/>
        <v>0</v>
      </c>
      <c r="R353" s="412"/>
      <c r="S353" s="413"/>
      <c r="T353" s="204"/>
      <c r="U353" s="200"/>
      <c r="V353" s="201"/>
      <c r="W353" s="201"/>
      <c r="X353" s="201"/>
      <c r="Y353" s="201"/>
      <c r="Z353" s="201"/>
      <c r="AA353" s="201"/>
      <c r="AB353" s="201"/>
      <c r="AC353" s="201"/>
      <c r="AD353" s="201"/>
      <c r="AE353" s="201"/>
      <c r="AF353" s="201"/>
      <c r="AG353" s="201"/>
      <c r="AH353" s="201"/>
      <c r="AI353" s="201"/>
      <c r="AJ353" s="201"/>
      <c r="AK353" s="201"/>
      <c r="AL353" s="201"/>
      <c r="AM353" s="201"/>
      <c r="AN353" s="201"/>
      <c r="AO353" s="201"/>
      <c r="AP353" s="201"/>
      <c r="AQ353" s="201"/>
      <c r="AR353" s="201"/>
      <c r="AS353" s="201"/>
      <c r="AT353" s="201"/>
      <c r="AU353" s="201"/>
      <c r="AV353" s="201"/>
      <c r="AW353" s="201"/>
      <c r="AX353" s="201"/>
      <c r="AY353" s="201"/>
    </row>
    <row r="354" spans="1:51" s="3" customFormat="1" hidden="1" x14ac:dyDescent="0.2">
      <c r="A354" s="307"/>
      <c r="B354" s="487"/>
      <c r="C354" s="487"/>
      <c r="D354" s="487"/>
      <c r="E354" s="487"/>
      <c r="F354" s="488"/>
      <c r="G354" s="98"/>
      <c r="H354" s="98"/>
      <c r="I354" s="98"/>
      <c r="J354" s="98"/>
      <c r="K354" s="98"/>
      <c r="L354" s="98"/>
      <c r="M354" s="98"/>
      <c r="N354" s="98"/>
      <c r="O354" s="98"/>
      <c r="P354" s="145"/>
      <c r="Q354" s="196">
        <f t="shared" si="149"/>
        <v>0</v>
      </c>
      <c r="R354" s="412"/>
      <c r="S354" s="413"/>
      <c r="T354" s="204"/>
      <c r="U354" s="200"/>
      <c r="V354" s="201"/>
      <c r="W354" s="201"/>
      <c r="X354" s="201"/>
      <c r="Y354" s="201"/>
      <c r="Z354" s="201"/>
      <c r="AA354" s="201"/>
      <c r="AB354" s="201"/>
      <c r="AC354" s="201"/>
      <c r="AD354" s="201"/>
      <c r="AE354" s="201"/>
      <c r="AF354" s="201"/>
      <c r="AG354" s="201"/>
      <c r="AH354" s="201"/>
      <c r="AI354" s="201"/>
      <c r="AJ354" s="201"/>
      <c r="AK354" s="201"/>
      <c r="AL354" s="201"/>
      <c r="AM354" s="201"/>
      <c r="AN354" s="201"/>
      <c r="AO354" s="201"/>
      <c r="AP354" s="201"/>
      <c r="AQ354" s="201"/>
      <c r="AR354" s="201"/>
      <c r="AS354" s="201"/>
      <c r="AT354" s="201"/>
      <c r="AU354" s="201"/>
      <c r="AV354" s="201"/>
      <c r="AW354" s="201"/>
      <c r="AX354" s="201"/>
      <c r="AY354" s="201"/>
    </row>
    <row r="355" spans="1:51" s="3" customFormat="1" hidden="1" x14ac:dyDescent="0.2">
      <c r="A355" s="307"/>
      <c r="B355" s="487"/>
      <c r="C355" s="487"/>
      <c r="D355" s="487"/>
      <c r="E355" s="487"/>
      <c r="F355" s="488"/>
      <c r="G355" s="98"/>
      <c r="H355" s="98"/>
      <c r="I355" s="98"/>
      <c r="J355" s="98"/>
      <c r="K355" s="98"/>
      <c r="L355" s="98"/>
      <c r="M355" s="98"/>
      <c r="N355" s="98"/>
      <c r="O355" s="98"/>
      <c r="P355" s="145"/>
      <c r="Q355" s="197">
        <f t="shared" si="149"/>
        <v>0</v>
      </c>
      <c r="R355" s="412"/>
      <c r="S355" s="413"/>
      <c r="T355" s="204"/>
      <c r="U355" s="200"/>
      <c r="V355" s="201"/>
      <c r="W355" s="201"/>
      <c r="X355" s="201"/>
      <c r="Y355" s="201"/>
      <c r="Z355" s="201"/>
      <c r="AA355" s="201"/>
      <c r="AB355" s="201"/>
      <c r="AC355" s="201"/>
      <c r="AD355" s="201"/>
      <c r="AE355" s="201"/>
      <c r="AF355" s="201"/>
      <c r="AG355" s="201"/>
      <c r="AH355" s="201"/>
      <c r="AI355" s="201"/>
      <c r="AJ355" s="201"/>
      <c r="AK355" s="201"/>
      <c r="AL355" s="201"/>
      <c r="AM355" s="201"/>
      <c r="AN355" s="201"/>
      <c r="AO355" s="201"/>
      <c r="AP355" s="201"/>
      <c r="AQ355" s="201"/>
      <c r="AR355" s="201"/>
      <c r="AS355" s="201"/>
      <c r="AT355" s="201"/>
      <c r="AU355" s="201"/>
      <c r="AV355" s="201"/>
      <c r="AW355" s="201"/>
      <c r="AX355" s="201"/>
      <c r="AY355" s="201"/>
    </row>
    <row r="356" spans="1:51" s="3" customFormat="1" hidden="1" x14ac:dyDescent="0.2">
      <c r="A356" s="307"/>
      <c r="B356" s="487"/>
      <c r="C356" s="487"/>
      <c r="D356" s="487"/>
      <c r="E356" s="487"/>
      <c r="F356" s="488"/>
      <c r="G356" s="98"/>
      <c r="H356" s="98"/>
      <c r="I356" s="98"/>
      <c r="J356" s="98"/>
      <c r="K356" s="98"/>
      <c r="L356" s="98"/>
      <c r="M356" s="98"/>
      <c r="N356" s="98"/>
      <c r="O356" s="98"/>
      <c r="P356" s="145"/>
      <c r="Q356" s="196">
        <f t="shared" si="149"/>
        <v>0</v>
      </c>
      <c r="R356" s="412"/>
      <c r="S356" s="413"/>
      <c r="T356" s="204"/>
      <c r="U356" s="200"/>
      <c r="V356" s="201"/>
      <c r="W356" s="201"/>
      <c r="X356" s="201"/>
      <c r="Y356" s="201"/>
      <c r="Z356" s="201"/>
      <c r="AA356" s="201"/>
      <c r="AB356" s="201"/>
      <c r="AC356" s="201"/>
      <c r="AD356" s="201"/>
      <c r="AE356" s="201"/>
      <c r="AF356" s="201"/>
      <c r="AG356" s="201"/>
      <c r="AH356" s="201"/>
      <c r="AI356" s="201"/>
      <c r="AJ356" s="201"/>
      <c r="AK356" s="201"/>
      <c r="AL356" s="201"/>
      <c r="AM356" s="201"/>
      <c r="AN356" s="201"/>
      <c r="AO356" s="201"/>
      <c r="AP356" s="201"/>
      <c r="AQ356" s="201"/>
      <c r="AR356" s="201"/>
      <c r="AS356" s="201"/>
      <c r="AT356" s="201"/>
      <c r="AU356" s="201"/>
      <c r="AV356" s="201"/>
      <c r="AW356" s="201"/>
      <c r="AX356" s="201"/>
      <c r="AY356" s="201"/>
    </row>
    <row r="357" spans="1:51" s="3" customFormat="1" hidden="1" x14ac:dyDescent="0.2">
      <c r="A357" s="307"/>
      <c r="B357" s="487"/>
      <c r="C357" s="487"/>
      <c r="D357" s="487"/>
      <c r="E357" s="487"/>
      <c r="F357" s="488"/>
      <c r="G357" s="98"/>
      <c r="H357" s="98"/>
      <c r="I357" s="98"/>
      <c r="J357" s="98"/>
      <c r="K357" s="98"/>
      <c r="L357" s="98"/>
      <c r="M357" s="98"/>
      <c r="N357" s="98"/>
      <c r="O357" s="98"/>
      <c r="P357" s="145"/>
      <c r="Q357" s="197">
        <f t="shared" si="149"/>
        <v>0</v>
      </c>
      <c r="R357" s="412"/>
      <c r="S357" s="413"/>
      <c r="T357" s="204"/>
      <c r="U357" s="200"/>
      <c r="V357" s="201"/>
      <c r="W357" s="201"/>
      <c r="X357" s="201"/>
      <c r="Y357" s="201"/>
      <c r="Z357" s="201"/>
      <c r="AA357" s="201"/>
      <c r="AB357" s="201"/>
      <c r="AC357" s="201"/>
      <c r="AD357" s="201"/>
      <c r="AE357" s="201"/>
      <c r="AF357" s="201"/>
      <c r="AG357" s="201"/>
      <c r="AH357" s="201"/>
      <c r="AI357" s="201"/>
      <c r="AJ357" s="201"/>
      <c r="AK357" s="201"/>
      <c r="AL357" s="201"/>
      <c r="AM357" s="201"/>
      <c r="AN357" s="201"/>
      <c r="AO357" s="201"/>
      <c r="AP357" s="201"/>
      <c r="AQ357" s="201"/>
      <c r="AR357" s="201"/>
      <c r="AS357" s="201"/>
      <c r="AT357" s="201"/>
      <c r="AU357" s="201"/>
      <c r="AV357" s="201"/>
      <c r="AW357" s="201"/>
      <c r="AX357" s="201"/>
      <c r="AY357" s="201"/>
    </row>
    <row r="358" spans="1:51" s="3" customFormat="1" hidden="1" x14ac:dyDescent="0.2">
      <c r="A358" s="307"/>
      <c r="B358" s="487"/>
      <c r="C358" s="487"/>
      <c r="D358" s="487"/>
      <c r="E358" s="487"/>
      <c r="F358" s="488"/>
      <c r="G358" s="98"/>
      <c r="H358" s="98"/>
      <c r="I358" s="98"/>
      <c r="J358" s="98"/>
      <c r="K358" s="98"/>
      <c r="L358" s="98"/>
      <c r="M358" s="98"/>
      <c r="N358" s="98"/>
      <c r="O358" s="98"/>
      <c r="P358" s="145"/>
      <c r="Q358" s="196">
        <f t="shared" si="149"/>
        <v>0</v>
      </c>
      <c r="R358" s="412"/>
      <c r="S358" s="413"/>
      <c r="T358" s="204"/>
      <c r="U358" s="200"/>
      <c r="V358" s="201"/>
      <c r="W358" s="201"/>
      <c r="X358" s="201"/>
      <c r="Y358" s="201"/>
      <c r="Z358" s="201"/>
      <c r="AA358" s="201"/>
      <c r="AB358" s="201"/>
      <c r="AC358" s="201"/>
      <c r="AD358" s="201"/>
      <c r="AE358" s="201"/>
      <c r="AF358" s="201"/>
      <c r="AG358" s="201"/>
      <c r="AH358" s="201"/>
      <c r="AI358" s="201"/>
      <c r="AJ358" s="201"/>
      <c r="AK358" s="201"/>
      <c r="AL358" s="201"/>
      <c r="AM358" s="201"/>
      <c r="AN358" s="201"/>
      <c r="AO358" s="201"/>
      <c r="AP358" s="201"/>
      <c r="AQ358" s="201"/>
      <c r="AR358" s="201"/>
      <c r="AS358" s="201"/>
      <c r="AT358" s="201"/>
      <c r="AU358" s="201"/>
      <c r="AV358" s="201"/>
      <c r="AW358" s="201"/>
      <c r="AX358" s="201"/>
      <c r="AY358" s="201"/>
    </row>
    <row r="359" spans="1:51" s="3" customFormat="1" hidden="1" x14ac:dyDescent="0.2">
      <c r="A359" s="307"/>
      <c r="B359" s="487"/>
      <c r="C359" s="487"/>
      <c r="D359" s="487"/>
      <c r="E359" s="487"/>
      <c r="F359" s="488"/>
      <c r="G359" s="98"/>
      <c r="H359" s="98"/>
      <c r="I359" s="98"/>
      <c r="J359" s="98"/>
      <c r="K359" s="98"/>
      <c r="L359" s="98"/>
      <c r="M359" s="98"/>
      <c r="N359" s="98"/>
      <c r="O359" s="98"/>
      <c r="P359" s="145"/>
      <c r="Q359" s="197">
        <f t="shared" si="149"/>
        <v>0</v>
      </c>
      <c r="R359" s="412"/>
      <c r="S359" s="413"/>
      <c r="T359" s="204"/>
      <c r="U359" s="200"/>
      <c r="V359" s="201"/>
      <c r="W359" s="201"/>
      <c r="X359" s="201"/>
      <c r="Y359" s="201"/>
      <c r="Z359" s="201"/>
      <c r="AA359" s="201"/>
      <c r="AB359" s="201"/>
      <c r="AC359" s="201"/>
      <c r="AD359" s="201"/>
      <c r="AE359" s="201"/>
      <c r="AF359" s="201"/>
      <c r="AG359" s="201"/>
      <c r="AH359" s="201"/>
      <c r="AI359" s="201"/>
      <c r="AJ359" s="201"/>
      <c r="AK359" s="201"/>
      <c r="AL359" s="201"/>
      <c r="AM359" s="201"/>
      <c r="AN359" s="201"/>
      <c r="AO359" s="201"/>
      <c r="AP359" s="201"/>
      <c r="AQ359" s="201"/>
      <c r="AR359" s="201"/>
      <c r="AS359" s="201"/>
      <c r="AT359" s="201"/>
      <c r="AU359" s="201"/>
      <c r="AV359" s="201"/>
      <c r="AW359" s="201"/>
      <c r="AX359" s="201"/>
      <c r="AY359" s="201"/>
    </row>
    <row r="360" spans="1:51" s="3" customFormat="1" hidden="1" x14ac:dyDescent="0.2">
      <c r="A360" s="307"/>
      <c r="B360" s="487"/>
      <c r="C360" s="487"/>
      <c r="D360" s="487"/>
      <c r="E360" s="487"/>
      <c r="F360" s="488"/>
      <c r="G360" s="98"/>
      <c r="H360" s="98"/>
      <c r="I360" s="98"/>
      <c r="J360" s="98"/>
      <c r="K360" s="98"/>
      <c r="L360" s="98"/>
      <c r="M360" s="98"/>
      <c r="N360" s="98"/>
      <c r="O360" s="98"/>
      <c r="P360" s="145"/>
      <c r="Q360" s="196">
        <f t="shared" si="149"/>
        <v>0</v>
      </c>
      <c r="R360" s="412"/>
      <c r="S360" s="413"/>
      <c r="T360" s="204"/>
      <c r="U360" s="200"/>
      <c r="V360" s="201"/>
      <c r="W360" s="201"/>
      <c r="X360" s="201"/>
      <c r="Y360" s="201"/>
      <c r="Z360" s="201"/>
      <c r="AA360" s="201"/>
      <c r="AB360" s="201"/>
      <c r="AC360" s="201"/>
      <c r="AD360" s="201"/>
      <c r="AE360" s="201"/>
      <c r="AF360" s="201"/>
      <c r="AG360" s="201"/>
      <c r="AH360" s="201"/>
      <c r="AI360" s="201"/>
      <c r="AJ360" s="201"/>
      <c r="AK360" s="201"/>
      <c r="AL360" s="201"/>
      <c r="AM360" s="201"/>
      <c r="AN360" s="201"/>
      <c r="AO360" s="201"/>
      <c r="AP360" s="201"/>
      <c r="AQ360" s="201"/>
      <c r="AR360" s="201"/>
      <c r="AS360" s="201"/>
      <c r="AT360" s="201"/>
      <c r="AU360" s="201"/>
      <c r="AV360" s="201"/>
      <c r="AW360" s="201"/>
      <c r="AX360" s="201"/>
      <c r="AY360" s="201"/>
    </row>
    <row r="361" spans="1:51" s="3" customFormat="1" hidden="1" x14ac:dyDescent="0.2">
      <c r="A361" s="307"/>
      <c r="B361" s="487"/>
      <c r="C361" s="487"/>
      <c r="D361" s="487"/>
      <c r="E361" s="487"/>
      <c r="F361" s="488"/>
      <c r="G361" s="98"/>
      <c r="H361" s="98"/>
      <c r="I361" s="98"/>
      <c r="J361" s="98"/>
      <c r="K361" s="98"/>
      <c r="L361" s="98"/>
      <c r="M361" s="98"/>
      <c r="N361" s="98"/>
      <c r="O361" s="98"/>
      <c r="P361" s="145"/>
      <c r="Q361" s="197">
        <f t="shared" si="149"/>
        <v>0</v>
      </c>
      <c r="R361" s="412"/>
      <c r="S361" s="413"/>
      <c r="T361" s="204"/>
      <c r="U361" s="200"/>
      <c r="V361" s="201"/>
      <c r="W361" s="201"/>
      <c r="X361" s="201"/>
      <c r="Y361" s="201"/>
      <c r="Z361" s="201"/>
      <c r="AA361" s="201"/>
      <c r="AB361" s="201"/>
      <c r="AC361" s="201"/>
      <c r="AD361" s="201"/>
      <c r="AE361" s="201"/>
      <c r="AF361" s="201"/>
      <c r="AG361" s="201"/>
      <c r="AH361" s="201"/>
      <c r="AI361" s="201"/>
      <c r="AJ361" s="201"/>
      <c r="AK361" s="201"/>
      <c r="AL361" s="201"/>
      <c r="AM361" s="201"/>
      <c r="AN361" s="201"/>
      <c r="AO361" s="201"/>
      <c r="AP361" s="201"/>
      <c r="AQ361" s="201"/>
      <c r="AR361" s="201"/>
      <c r="AS361" s="201"/>
      <c r="AT361" s="201"/>
      <c r="AU361" s="201"/>
      <c r="AV361" s="201"/>
      <c r="AW361" s="201"/>
      <c r="AX361" s="201"/>
      <c r="AY361" s="201"/>
    </row>
    <row r="362" spans="1:51" s="3" customFormat="1" hidden="1" x14ac:dyDescent="0.2">
      <c r="A362" s="307"/>
      <c r="B362" s="487"/>
      <c r="C362" s="487"/>
      <c r="D362" s="487"/>
      <c r="E362" s="487"/>
      <c r="F362" s="488"/>
      <c r="G362" s="98"/>
      <c r="H362" s="98"/>
      <c r="I362" s="98"/>
      <c r="J362" s="98"/>
      <c r="K362" s="98"/>
      <c r="L362" s="98"/>
      <c r="M362" s="98"/>
      <c r="N362" s="98"/>
      <c r="O362" s="98"/>
      <c r="P362" s="145"/>
      <c r="Q362" s="196">
        <f t="shared" si="149"/>
        <v>0</v>
      </c>
      <c r="R362" s="412"/>
      <c r="S362" s="413"/>
      <c r="T362" s="204"/>
      <c r="U362" s="200"/>
      <c r="V362" s="201"/>
      <c r="W362" s="201"/>
      <c r="X362" s="201"/>
      <c r="Y362" s="201"/>
      <c r="Z362" s="201"/>
      <c r="AA362" s="201"/>
      <c r="AB362" s="201"/>
      <c r="AC362" s="201"/>
      <c r="AD362" s="201"/>
      <c r="AE362" s="201"/>
      <c r="AF362" s="201"/>
      <c r="AG362" s="201"/>
      <c r="AH362" s="201"/>
      <c r="AI362" s="201"/>
      <c r="AJ362" s="201"/>
      <c r="AK362" s="201"/>
      <c r="AL362" s="201"/>
      <c r="AM362" s="201"/>
      <c r="AN362" s="201"/>
      <c r="AO362" s="201"/>
      <c r="AP362" s="201"/>
      <c r="AQ362" s="201"/>
      <c r="AR362" s="201"/>
      <c r="AS362" s="201"/>
      <c r="AT362" s="201"/>
      <c r="AU362" s="201"/>
      <c r="AV362" s="201"/>
      <c r="AW362" s="201"/>
      <c r="AX362" s="201"/>
      <c r="AY362" s="201"/>
    </row>
    <row r="363" spans="1:51" s="3" customFormat="1" hidden="1" x14ac:dyDescent="0.2">
      <c r="A363" s="307"/>
      <c r="B363" s="487"/>
      <c r="C363" s="487"/>
      <c r="D363" s="487"/>
      <c r="E363" s="487"/>
      <c r="F363" s="488"/>
      <c r="G363" s="98"/>
      <c r="H363" s="98"/>
      <c r="I363" s="98"/>
      <c r="J363" s="98"/>
      <c r="K363" s="98"/>
      <c r="L363" s="98"/>
      <c r="M363" s="98"/>
      <c r="N363" s="98"/>
      <c r="O363" s="98"/>
      <c r="P363" s="145"/>
      <c r="Q363" s="197">
        <f t="shared" si="149"/>
        <v>0</v>
      </c>
      <c r="R363" s="412"/>
      <c r="S363" s="413"/>
      <c r="T363" s="204"/>
      <c r="U363" s="200"/>
      <c r="V363" s="201"/>
      <c r="W363" s="201"/>
      <c r="X363" s="201"/>
      <c r="Y363" s="201"/>
      <c r="Z363" s="201"/>
      <c r="AA363" s="201"/>
      <c r="AB363" s="201"/>
      <c r="AC363" s="201"/>
      <c r="AD363" s="201"/>
      <c r="AE363" s="201"/>
      <c r="AF363" s="201"/>
      <c r="AG363" s="201"/>
      <c r="AH363" s="201"/>
      <c r="AI363" s="201"/>
      <c r="AJ363" s="201"/>
      <c r="AK363" s="201"/>
      <c r="AL363" s="201"/>
      <c r="AM363" s="201"/>
      <c r="AN363" s="201"/>
      <c r="AO363" s="201"/>
      <c r="AP363" s="201"/>
      <c r="AQ363" s="201"/>
      <c r="AR363" s="201"/>
      <c r="AS363" s="201"/>
      <c r="AT363" s="201"/>
      <c r="AU363" s="201"/>
      <c r="AV363" s="201"/>
      <c r="AW363" s="201"/>
      <c r="AX363" s="201"/>
      <c r="AY363" s="201"/>
    </row>
    <row r="364" spans="1:51" s="3" customFormat="1" hidden="1" x14ac:dyDescent="0.2">
      <c r="A364" s="307"/>
      <c r="B364" s="487"/>
      <c r="C364" s="487"/>
      <c r="D364" s="487"/>
      <c r="E364" s="487"/>
      <c r="F364" s="488"/>
      <c r="G364" s="98"/>
      <c r="H364" s="98"/>
      <c r="I364" s="98"/>
      <c r="J364" s="98"/>
      <c r="K364" s="98"/>
      <c r="L364" s="98"/>
      <c r="M364" s="98"/>
      <c r="N364" s="98"/>
      <c r="O364" s="98"/>
      <c r="P364" s="145"/>
      <c r="Q364" s="196">
        <f t="shared" si="149"/>
        <v>0</v>
      </c>
      <c r="R364" s="412"/>
      <c r="S364" s="413"/>
      <c r="T364" s="204"/>
      <c r="U364" s="200"/>
      <c r="V364" s="201"/>
      <c r="W364" s="201"/>
      <c r="X364" s="201"/>
      <c r="Y364" s="201"/>
      <c r="Z364" s="201"/>
      <c r="AA364" s="201"/>
      <c r="AB364" s="201"/>
      <c r="AC364" s="201"/>
      <c r="AD364" s="201"/>
      <c r="AE364" s="201"/>
      <c r="AF364" s="201"/>
      <c r="AG364" s="201"/>
      <c r="AH364" s="201"/>
      <c r="AI364" s="201"/>
      <c r="AJ364" s="201"/>
      <c r="AK364" s="201"/>
      <c r="AL364" s="201"/>
      <c r="AM364" s="201"/>
      <c r="AN364" s="201"/>
      <c r="AO364" s="201"/>
      <c r="AP364" s="201"/>
      <c r="AQ364" s="201"/>
      <c r="AR364" s="201"/>
      <c r="AS364" s="201"/>
      <c r="AT364" s="201"/>
      <c r="AU364" s="201"/>
      <c r="AV364" s="201"/>
      <c r="AW364" s="201"/>
      <c r="AX364" s="201"/>
      <c r="AY364" s="201"/>
    </row>
    <row r="365" spans="1:51" s="3" customFormat="1" hidden="1" x14ac:dyDescent="0.2">
      <c r="A365" s="307"/>
      <c r="B365" s="487"/>
      <c r="C365" s="487"/>
      <c r="D365" s="487"/>
      <c r="E365" s="487"/>
      <c r="F365" s="488"/>
      <c r="G365" s="98"/>
      <c r="H365" s="98"/>
      <c r="I365" s="98"/>
      <c r="J365" s="98"/>
      <c r="K365" s="98"/>
      <c r="L365" s="98"/>
      <c r="M365" s="98"/>
      <c r="N365" s="98"/>
      <c r="O365" s="98"/>
      <c r="P365" s="145"/>
      <c r="Q365" s="197">
        <f t="shared" si="149"/>
        <v>0</v>
      </c>
      <c r="R365" s="412"/>
      <c r="S365" s="413"/>
      <c r="T365" s="204"/>
      <c r="U365" s="200"/>
      <c r="V365" s="201"/>
      <c r="W365" s="201"/>
      <c r="X365" s="201"/>
      <c r="Y365" s="201"/>
      <c r="Z365" s="201"/>
      <c r="AA365" s="201"/>
      <c r="AB365" s="201"/>
      <c r="AC365" s="201"/>
      <c r="AD365" s="201"/>
      <c r="AE365" s="201"/>
      <c r="AF365" s="201"/>
      <c r="AG365" s="201"/>
      <c r="AH365" s="201"/>
      <c r="AI365" s="201"/>
      <c r="AJ365" s="201"/>
      <c r="AK365" s="201"/>
      <c r="AL365" s="201"/>
      <c r="AM365" s="201"/>
      <c r="AN365" s="201"/>
      <c r="AO365" s="201"/>
      <c r="AP365" s="201"/>
      <c r="AQ365" s="201"/>
      <c r="AR365" s="201"/>
      <c r="AS365" s="201"/>
      <c r="AT365" s="201"/>
      <c r="AU365" s="201"/>
      <c r="AV365" s="201"/>
      <c r="AW365" s="201"/>
      <c r="AX365" s="201"/>
      <c r="AY365" s="201"/>
    </row>
    <row r="366" spans="1:51" s="3" customFormat="1" hidden="1" x14ac:dyDescent="0.2">
      <c r="A366" s="307"/>
      <c r="B366" s="487"/>
      <c r="C366" s="487"/>
      <c r="D366" s="487"/>
      <c r="E366" s="487"/>
      <c r="F366" s="488"/>
      <c r="G366" s="98"/>
      <c r="H366" s="98"/>
      <c r="I366" s="98"/>
      <c r="J366" s="98"/>
      <c r="K366" s="98"/>
      <c r="L366" s="98"/>
      <c r="M366" s="98"/>
      <c r="N366" s="98"/>
      <c r="O366" s="98"/>
      <c r="P366" s="145"/>
      <c r="Q366" s="196">
        <f t="shared" si="149"/>
        <v>0</v>
      </c>
      <c r="R366" s="412"/>
      <c r="S366" s="413"/>
      <c r="T366" s="204"/>
      <c r="U366" s="200"/>
      <c r="V366" s="201"/>
      <c r="W366" s="201"/>
      <c r="X366" s="201"/>
      <c r="Y366" s="201"/>
      <c r="Z366" s="201"/>
      <c r="AA366" s="201"/>
      <c r="AB366" s="201"/>
      <c r="AC366" s="201"/>
      <c r="AD366" s="201"/>
      <c r="AE366" s="201"/>
      <c r="AF366" s="201"/>
      <c r="AG366" s="201"/>
      <c r="AH366" s="201"/>
      <c r="AI366" s="201"/>
      <c r="AJ366" s="201"/>
      <c r="AK366" s="201"/>
      <c r="AL366" s="201"/>
      <c r="AM366" s="201"/>
      <c r="AN366" s="201"/>
      <c r="AO366" s="201"/>
      <c r="AP366" s="201"/>
      <c r="AQ366" s="201"/>
      <c r="AR366" s="201"/>
      <c r="AS366" s="201"/>
      <c r="AT366" s="201"/>
      <c r="AU366" s="201"/>
      <c r="AV366" s="201"/>
      <c r="AW366" s="201"/>
      <c r="AX366" s="201"/>
      <c r="AY366" s="201"/>
    </row>
    <row r="367" spans="1:51" s="3" customFormat="1" hidden="1" x14ac:dyDescent="0.2">
      <c r="A367" s="307"/>
      <c r="B367" s="487"/>
      <c r="C367" s="487"/>
      <c r="D367" s="487"/>
      <c r="E367" s="487"/>
      <c r="F367" s="488"/>
      <c r="G367" s="98"/>
      <c r="H367" s="98"/>
      <c r="I367" s="98"/>
      <c r="J367" s="98"/>
      <c r="K367" s="98"/>
      <c r="L367" s="98"/>
      <c r="M367" s="98"/>
      <c r="N367" s="98"/>
      <c r="O367" s="98"/>
      <c r="P367" s="145"/>
      <c r="Q367" s="197">
        <f t="shared" si="149"/>
        <v>0</v>
      </c>
      <c r="R367" s="412"/>
      <c r="S367" s="413"/>
      <c r="T367" s="204"/>
      <c r="U367" s="200"/>
      <c r="V367" s="201"/>
      <c r="W367" s="201"/>
      <c r="X367" s="201"/>
      <c r="Y367" s="201"/>
      <c r="Z367" s="201"/>
      <c r="AA367" s="201"/>
      <c r="AB367" s="201"/>
      <c r="AC367" s="201"/>
      <c r="AD367" s="201"/>
      <c r="AE367" s="201"/>
      <c r="AF367" s="201"/>
      <c r="AG367" s="201"/>
      <c r="AH367" s="201"/>
      <c r="AI367" s="201"/>
      <c r="AJ367" s="201"/>
      <c r="AK367" s="201"/>
      <c r="AL367" s="201"/>
      <c r="AM367" s="201"/>
      <c r="AN367" s="201"/>
      <c r="AO367" s="201"/>
      <c r="AP367" s="201"/>
      <c r="AQ367" s="201"/>
      <c r="AR367" s="201"/>
      <c r="AS367" s="201"/>
      <c r="AT367" s="201"/>
      <c r="AU367" s="201"/>
      <c r="AV367" s="201"/>
      <c r="AW367" s="201"/>
      <c r="AX367" s="201"/>
      <c r="AY367" s="201"/>
    </row>
    <row r="368" spans="1:51" s="3" customFormat="1" hidden="1" x14ac:dyDescent="0.2">
      <c r="A368" s="307"/>
      <c r="B368" s="487"/>
      <c r="C368" s="487"/>
      <c r="D368" s="487"/>
      <c r="E368" s="487"/>
      <c r="F368" s="488"/>
      <c r="G368" s="98"/>
      <c r="H368" s="98"/>
      <c r="I368" s="98"/>
      <c r="J368" s="98"/>
      <c r="K368" s="98"/>
      <c r="L368" s="98"/>
      <c r="M368" s="98"/>
      <c r="N368" s="98"/>
      <c r="O368" s="98"/>
      <c r="P368" s="145"/>
      <c r="Q368" s="196">
        <f t="shared" si="149"/>
        <v>0</v>
      </c>
      <c r="R368" s="412"/>
      <c r="S368" s="413"/>
      <c r="T368" s="204"/>
      <c r="U368" s="200"/>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1"/>
      <c r="AY368" s="201"/>
    </row>
    <row r="369" spans="1:51" s="3" customFormat="1" hidden="1" x14ac:dyDescent="0.2">
      <c r="A369" s="307"/>
      <c r="B369" s="487"/>
      <c r="C369" s="487"/>
      <c r="D369" s="487"/>
      <c r="E369" s="487"/>
      <c r="F369" s="488"/>
      <c r="G369" s="98"/>
      <c r="H369" s="98"/>
      <c r="I369" s="98"/>
      <c r="J369" s="98"/>
      <c r="K369" s="98"/>
      <c r="L369" s="98"/>
      <c r="M369" s="98"/>
      <c r="N369" s="98"/>
      <c r="O369" s="98"/>
      <c r="P369" s="145"/>
      <c r="Q369" s="197">
        <f t="shared" si="149"/>
        <v>0</v>
      </c>
      <c r="R369" s="412"/>
      <c r="S369" s="413"/>
      <c r="T369" s="204"/>
      <c r="U369" s="200"/>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201"/>
      <c r="AY369" s="201"/>
    </row>
    <row r="370" spans="1:51" s="3" customFormat="1" hidden="1" x14ac:dyDescent="0.2">
      <c r="A370" s="307"/>
      <c r="B370" s="487"/>
      <c r="C370" s="487"/>
      <c r="D370" s="487"/>
      <c r="E370" s="487"/>
      <c r="F370" s="488"/>
      <c r="G370" s="98"/>
      <c r="H370" s="98"/>
      <c r="I370" s="98"/>
      <c r="J370" s="98"/>
      <c r="K370" s="98"/>
      <c r="L370" s="98"/>
      <c r="M370" s="98"/>
      <c r="N370" s="98"/>
      <c r="O370" s="98"/>
      <c r="P370" s="145"/>
      <c r="Q370" s="196">
        <f t="shared" si="149"/>
        <v>0</v>
      </c>
      <c r="R370" s="412"/>
      <c r="S370" s="413"/>
      <c r="T370" s="204"/>
      <c r="U370" s="200"/>
      <c r="V370" s="201"/>
      <c r="W370" s="201"/>
      <c r="X370" s="201"/>
      <c r="Y370" s="201"/>
      <c r="Z370" s="201"/>
      <c r="AA370" s="201"/>
      <c r="AB370" s="201"/>
      <c r="AC370" s="201"/>
      <c r="AD370" s="201"/>
      <c r="AE370" s="201"/>
      <c r="AF370" s="201"/>
      <c r="AG370" s="201"/>
      <c r="AH370" s="201"/>
      <c r="AI370" s="201"/>
      <c r="AJ370" s="201"/>
      <c r="AK370" s="201"/>
      <c r="AL370" s="201"/>
      <c r="AM370" s="201"/>
      <c r="AN370" s="201"/>
      <c r="AO370" s="201"/>
      <c r="AP370" s="201"/>
      <c r="AQ370" s="201"/>
      <c r="AR370" s="201"/>
      <c r="AS370" s="201"/>
      <c r="AT370" s="201"/>
      <c r="AU370" s="201"/>
      <c r="AV370" s="201"/>
      <c r="AW370" s="201"/>
      <c r="AX370" s="201"/>
      <c r="AY370" s="201"/>
    </row>
    <row r="371" spans="1:51" s="3" customFormat="1" ht="15.75" hidden="1" thickBot="1" x14ac:dyDescent="0.25">
      <c r="A371" s="309"/>
      <c r="B371" s="512"/>
      <c r="C371" s="512"/>
      <c r="D371" s="512"/>
      <c r="E371" s="512"/>
      <c r="F371" s="513"/>
      <c r="G371" s="236"/>
      <c r="H371" s="236"/>
      <c r="I371" s="236"/>
      <c r="J371" s="236"/>
      <c r="K371" s="236"/>
      <c r="L371" s="236"/>
      <c r="M371" s="236"/>
      <c r="N371" s="236"/>
      <c r="O371" s="236"/>
      <c r="P371" s="237"/>
      <c r="Q371" s="198">
        <f t="shared" si="149"/>
        <v>0</v>
      </c>
      <c r="R371" s="414"/>
      <c r="S371" s="415"/>
      <c r="T371" s="204"/>
      <c r="U371" s="200"/>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1"/>
      <c r="AY371" s="201"/>
    </row>
    <row r="372" spans="1:51" s="3" customFormat="1" ht="15" hidden="1" customHeight="1" thickBot="1" x14ac:dyDescent="0.25">
      <c r="A372" s="489" t="s">
        <v>146</v>
      </c>
      <c r="B372" s="490"/>
      <c r="C372" s="490"/>
      <c r="D372" s="490"/>
      <c r="E372" s="490"/>
      <c r="F372" s="491"/>
      <c r="G372" s="143">
        <f>ROUND(SUM(G373:G407),2)</f>
        <v>0</v>
      </c>
      <c r="H372" s="143">
        <f t="shared" ref="H372:Q372" si="150">ROUND(SUM(H373:H407),2)</f>
        <v>0</v>
      </c>
      <c r="I372" s="143">
        <f t="shared" si="150"/>
        <v>0</v>
      </c>
      <c r="J372" s="143">
        <f t="shared" si="150"/>
        <v>0</v>
      </c>
      <c r="K372" s="143">
        <f t="shared" si="150"/>
        <v>0</v>
      </c>
      <c r="L372" s="143">
        <f t="shared" si="150"/>
        <v>0</v>
      </c>
      <c r="M372" s="143">
        <f t="shared" si="150"/>
        <v>0</v>
      </c>
      <c r="N372" s="143">
        <f t="shared" si="150"/>
        <v>0</v>
      </c>
      <c r="O372" s="143">
        <f t="shared" si="150"/>
        <v>0</v>
      </c>
      <c r="P372" s="143">
        <f t="shared" si="150"/>
        <v>0</v>
      </c>
      <c r="Q372" s="91">
        <f t="shared" si="150"/>
        <v>0</v>
      </c>
      <c r="R372" s="408"/>
      <c r="S372" s="409">
        <f>SUM(S373:S407)</f>
        <v>0</v>
      </c>
      <c r="T372" s="203" t="str">
        <f>IF(SUM(G372:P372)=SUM(Q373:Q407),"match","sum error")</f>
        <v>match</v>
      </c>
      <c r="U372" s="200"/>
      <c r="V372" s="214">
        <f>SUM(W373:AF373)</f>
        <v>0</v>
      </c>
      <c r="W372" s="206" t="str">
        <f>G$11</f>
        <v>PR</v>
      </c>
      <c r="X372" s="206" t="str">
        <f t="shared" ref="X372" si="151">H$11</f>
        <v>PM</v>
      </c>
      <c r="Y372" s="206" t="str">
        <f t="shared" ref="Y372" si="152">I$11</f>
        <v>SENG</v>
      </c>
      <c r="Z372" s="206" t="str">
        <f t="shared" ref="Z372" si="153">J$11</f>
        <v>ENG</v>
      </c>
      <c r="AA372" s="206" t="str">
        <f t="shared" ref="AA372" si="154">K$11</f>
        <v>SDES</v>
      </c>
      <c r="AB372" s="206" t="str">
        <f t="shared" ref="AB372" si="155">L$11</f>
        <v>DES</v>
      </c>
      <c r="AC372" s="206" t="str">
        <f t="shared" ref="AC372" si="156">M$11</f>
        <v>TECH</v>
      </c>
      <c r="AD372" s="206" t="str">
        <f t="shared" ref="AD372" si="157">N$11</f>
        <v>ADM</v>
      </c>
      <c r="AE372" s="206" t="str">
        <f t="shared" ref="AE372" si="158">O$11</f>
        <v>UD1</v>
      </c>
      <c r="AF372" s="206" t="str">
        <f t="shared" ref="AF372" si="159">P$11</f>
        <v>UD2</v>
      </c>
      <c r="AG372" s="201"/>
      <c r="AH372" s="201"/>
      <c r="AI372" s="201"/>
      <c r="AJ372" s="201"/>
      <c r="AK372" s="201"/>
      <c r="AL372" s="201"/>
      <c r="AM372" s="201"/>
      <c r="AN372" s="201"/>
      <c r="AO372" s="201"/>
      <c r="AP372" s="201"/>
      <c r="AQ372" s="201"/>
      <c r="AR372" s="201"/>
      <c r="AS372" s="201"/>
      <c r="AT372" s="201"/>
      <c r="AU372" s="201"/>
      <c r="AV372" s="201"/>
      <c r="AW372" s="201"/>
      <c r="AX372" s="201"/>
      <c r="AY372" s="201"/>
    </row>
    <row r="373" spans="1:51" s="3" customFormat="1" hidden="1" x14ac:dyDescent="0.2">
      <c r="A373" s="306"/>
      <c r="B373" s="487"/>
      <c r="C373" s="487"/>
      <c r="D373" s="487"/>
      <c r="E373" s="487"/>
      <c r="F373" s="488"/>
      <c r="G373" s="98"/>
      <c r="H373" s="98"/>
      <c r="I373" s="98"/>
      <c r="J373" s="98"/>
      <c r="K373" s="98"/>
      <c r="L373" s="98"/>
      <c r="M373" s="98"/>
      <c r="N373" s="98"/>
      <c r="O373" s="98"/>
      <c r="P373" s="145"/>
      <c r="Q373" s="196">
        <f>ROUND(SUM(G373:P373),2)</f>
        <v>0</v>
      </c>
      <c r="R373" s="410"/>
      <c r="S373" s="411"/>
      <c r="T373" s="204"/>
      <c r="U373" s="200"/>
      <c r="V373" s="201"/>
      <c r="W373" s="208">
        <f>G372*'Staffing Plan'!$M$25</f>
        <v>0</v>
      </c>
      <c r="X373" s="208">
        <f>H372*'Staffing Plan'!$M$33</f>
        <v>0</v>
      </c>
      <c r="Y373" s="208">
        <f>I372*'Staffing Plan'!$M$47</f>
        <v>0</v>
      </c>
      <c r="Z373" s="208">
        <f>J372*'Staffing Plan'!$M$61</f>
        <v>0</v>
      </c>
      <c r="AA373" s="208">
        <f>K372*'Staffing Plan'!$M$75</f>
        <v>0</v>
      </c>
      <c r="AB373" s="208">
        <f>L372*'Staffing Plan'!$M$89</f>
        <v>0</v>
      </c>
      <c r="AC373" s="208">
        <f>M372*'Staffing Plan'!$M$103</f>
        <v>0</v>
      </c>
      <c r="AD373" s="208">
        <f>N372*'Staffing Plan'!$M$117</f>
        <v>0</v>
      </c>
      <c r="AE373" s="208">
        <f>O372*'Staffing Plan'!$M$131</f>
        <v>0</v>
      </c>
      <c r="AF373" s="208">
        <f>P372*'Staffing Plan'!$M$145</f>
        <v>0</v>
      </c>
      <c r="AG373" s="201"/>
      <c r="AH373" s="201"/>
      <c r="AI373" s="201"/>
      <c r="AJ373" s="201"/>
      <c r="AK373" s="201"/>
      <c r="AL373" s="201"/>
      <c r="AM373" s="201"/>
      <c r="AN373" s="201"/>
      <c r="AO373" s="201"/>
      <c r="AP373" s="201"/>
      <c r="AQ373" s="201"/>
      <c r="AR373" s="201"/>
      <c r="AS373" s="201"/>
      <c r="AT373" s="201"/>
      <c r="AU373" s="201"/>
      <c r="AV373" s="201"/>
      <c r="AW373" s="201"/>
      <c r="AX373" s="201"/>
      <c r="AY373" s="201"/>
    </row>
    <row r="374" spans="1:51" s="3" customFormat="1" ht="15" hidden="1" customHeight="1" x14ac:dyDescent="0.2">
      <c r="A374" s="306"/>
      <c r="B374" s="487"/>
      <c r="C374" s="487"/>
      <c r="D374" s="487"/>
      <c r="E374" s="487"/>
      <c r="F374" s="488"/>
      <c r="G374" s="98"/>
      <c r="H374" s="98"/>
      <c r="I374" s="98"/>
      <c r="J374" s="98"/>
      <c r="K374" s="98"/>
      <c r="L374" s="98"/>
      <c r="M374" s="98"/>
      <c r="N374" s="98"/>
      <c r="O374" s="98"/>
      <c r="P374" s="145"/>
      <c r="Q374" s="196">
        <f t="shared" ref="Q374:Q407" si="160">ROUND(SUM(G374:P374),2)</f>
        <v>0</v>
      </c>
      <c r="R374" s="412"/>
      <c r="S374" s="413"/>
      <c r="T374" s="204"/>
      <c r="U374" s="200"/>
      <c r="V374" s="201"/>
      <c r="W374" s="201"/>
      <c r="X374" s="201"/>
      <c r="Y374" s="201"/>
      <c r="Z374" s="201"/>
      <c r="AA374" s="201"/>
      <c r="AB374" s="201"/>
      <c r="AC374" s="201"/>
      <c r="AD374" s="201"/>
      <c r="AE374" s="201"/>
      <c r="AF374" s="201"/>
      <c r="AG374" s="201"/>
      <c r="AH374" s="201"/>
      <c r="AI374" s="201"/>
      <c r="AJ374" s="201"/>
      <c r="AK374" s="201"/>
      <c r="AL374" s="201"/>
      <c r="AM374" s="201"/>
      <c r="AN374" s="201"/>
      <c r="AO374" s="201"/>
      <c r="AP374" s="201"/>
      <c r="AQ374" s="201"/>
      <c r="AR374" s="201"/>
      <c r="AS374" s="201"/>
      <c r="AT374" s="201"/>
      <c r="AU374" s="201"/>
      <c r="AV374" s="201"/>
      <c r="AW374" s="201"/>
      <c r="AX374" s="201"/>
      <c r="AY374" s="201"/>
    </row>
    <row r="375" spans="1:51" s="3" customFormat="1" ht="15" hidden="1" customHeight="1" x14ac:dyDescent="0.2">
      <c r="A375" s="306"/>
      <c r="B375" s="487"/>
      <c r="C375" s="487"/>
      <c r="D375" s="487"/>
      <c r="E375" s="487"/>
      <c r="F375" s="488"/>
      <c r="G375" s="98"/>
      <c r="H375" s="98"/>
      <c r="I375" s="98"/>
      <c r="J375" s="98"/>
      <c r="K375" s="98"/>
      <c r="L375" s="98"/>
      <c r="M375" s="98"/>
      <c r="N375" s="98"/>
      <c r="O375" s="98"/>
      <c r="P375" s="145"/>
      <c r="Q375" s="197">
        <f t="shared" si="160"/>
        <v>0</v>
      </c>
      <c r="R375" s="412"/>
      <c r="S375" s="413"/>
      <c r="T375" s="204"/>
      <c r="U375" s="200"/>
      <c r="V375" s="201"/>
      <c r="W375" s="201"/>
      <c r="X375" s="201"/>
      <c r="Y375" s="201"/>
      <c r="Z375" s="201"/>
      <c r="AA375" s="201"/>
      <c r="AB375" s="201"/>
      <c r="AC375" s="201"/>
      <c r="AD375" s="201"/>
      <c r="AE375" s="201"/>
      <c r="AF375" s="201"/>
      <c r="AG375" s="201"/>
      <c r="AH375" s="201"/>
      <c r="AI375" s="201"/>
      <c r="AJ375" s="201"/>
      <c r="AK375" s="201"/>
      <c r="AL375" s="201"/>
      <c r="AM375" s="201"/>
      <c r="AN375" s="201"/>
      <c r="AO375" s="201"/>
      <c r="AP375" s="201"/>
      <c r="AQ375" s="201"/>
      <c r="AR375" s="201"/>
      <c r="AS375" s="201"/>
      <c r="AT375" s="201"/>
      <c r="AU375" s="201"/>
      <c r="AV375" s="201"/>
      <c r="AW375" s="201"/>
      <c r="AX375" s="201"/>
      <c r="AY375" s="201"/>
    </row>
    <row r="376" spans="1:51" s="3" customFormat="1" ht="15" hidden="1" customHeight="1" x14ac:dyDescent="0.2">
      <c r="A376" s="306"/>
      <c r="B376" s="487"/>
      <c r="C376" s="487"/>
      <c r="D376" s="487"/>
      <c r="E376" s="487"/>
      <c r="F376" s="488"/>
      <c r="G376" s="98"/>
      <c r="H376" s="98"/>
      <c r="I376" s="98"/>
      <c r="J376" s="98"/>
      <c r="K376" s="98"/>
      <c r="L376" s="98"/>
      <c r="M376" s="98"/>
      <c r="N376" s="98"/>
      <c r="O376" s="98"/>
      <c r="P376" s="145"/>
      <c r="Q376" s="196">
        <f t="shared" si="160"/>
        <v>0</v>
      </c>
      <c r="R376" s="412"/>
      <c r="S376" s="413"/>
      <c r="T376" s="204"/>
      <c r="U376" s="200"/>
      <c r="V376" s="201"/>
      <c r="W376" s="201"/>
      <c r="X376" s="201"/>
      <c r="Y376" s="201"/>
      <c r="Z376" s="201"/>
      <c r="AA376" s="201"/>
      <c r="AB376" s="201"/>
      <c r="AC376" s="201"/>
      <c r="AD376" s="201"/>
      <c r="AE376" s="201"/>
      <c r="AF376" s="201"/>
      <c r="AG376" s="201"/>
      <c r="AH376" s="201"/>
      <c r="AI376" s="201"/>
      <c r="AJ376" s="201"/>
      <c r="AK376" s="201"/>
      <c r="AL376" s="201"/>
      <c r="AM376" s="201"/>
      <c r="AN376" s="201"/>
      <c r="AO376" s="201"/>
      <c r="AP376" s="201"/>
      <c r="AQ376" s="201"/>
      <c r="AR376" s="201"/>
      <c r="AS376" s="201"/>
      <c r="AT376" s="201"/>
      <c r="AU376" s="201"/>
      <c r="AV376" s="201"/>
      <c r="AW376" s="201"/>
      <c r="AX376" s="201"/>
      <c r="AY376" s="201"/>
    </row>
    <row r="377" spans="1:51" s="3" customFormat="1" ht="15" hidden="1" customHeight="1" x14ac:dyDescent="0.2">
      <c r="A377" s="306"/>
      <c r="B377" s="487"/>
      <c r="C377" s="487"/>
      <c r="D377" s="487"/>
      <c r="E377" s="487"/>
      <c r="F377" s="488"/>
      <c r="G377" s="98"/>
      <c r="H377" s="98"/>
      <c r="I377" s="98"/>
      <c r="J377" s="98"/>
      <c r="K377" s="98"/>
      <c r="L377" s="98"/>
      <c r="M377" s="98"/>
      <c r="N377" s="98"/>
      <c r="O377" s="98"/>
      <c r="P377" s="145"/>
      <c r="Q377" s="197">
        <f t="shared" si="160"/>
        <v>0</v>
      </c>
      <c r="R377" s="412"/>
      <c r="S377" s="413"/>
      <c r="T377" s="204"/>
      <c r="U377" s="200"/>
      <c r="V377" s="201"/>
      <c r="W377" s="201"/>
      <c r="X377" s="201"/>
      <c r="Y377" s="201"/>
      <c r="Z377" s="201"/>
      <c r="AA377" s="201"/>
      <c r="AB377" s="201"/>
      <c r="AC377" s="201"/>
      <c r="AD377" s="201"/>
      <c r="AE377" s="201"/>
      <c r="AF377" s="201"/>
      <c r="AG377" s="201"/>
      <c r="AH377" s="201"/>
      <c r="AI377" s="201"/>
      <c r="AJ377" s="201"/>
      <c r="AK377" s="201"/>
      <c r="AL377" s="201"/>
      <c r="AM377" s="201"/>
      <c r="AN377" s="201"/>
      <c r="AO377" s="201"/>
      <c r="AP377" s="201"/>
      <c r="AQ377" s="201"/>
      <c r="AR377" s="201"/>
      <c r="AS377" s="201"/>
      <c r="AT377" s="201"/>
      <c r="AU377" s="201"/>
      <c r="AV377" s="201"/>
      <c r="AW377" s="201"/>
      <c r="AX377" s="201"/>
      <c r="AY377" s="201"/>
    </row>
    <row r="378" spans="1:51" s="3" customFormat="1" ht="15" hidden="1" customHeight="1" x14ac:dyDescent="0.2">
      <c r="A378" s="306"/>
      <c r="B378" s="487"/>
      <c r="C378" s="487"/>
      <c r="D378" s="487"/>
      <c r="E378" s="487"/>
      <c r="F378" s="488"/>
      <c r="G378" s="98"/>
      <c r="H378" s="98"/>
      <c r="I378" s="98"/>
      <c r="J378" s="98"/>
      <c r="K378" s="98"/>
      <c r="L378" s="98"/>
      <c r="M378" s="98"/>
      <c r="N378" s="98"/>
      <c r="O378" s="98"/>
      <c r="P378" s="145"/>
      <c r="Q378" s="196">
        <f t="shared" si="160"/>
        <v>0</v>
      </c>
      <c r="R378" s="412"/>
      <c r="S378" s="413"/>
      <c r="T378" s="204"/>
      <c r="U378" s="200"/>
      <c r="V378" s="201"/>
      <c r="W378" s="201"/>
      <c r="X378" s="201"/>
      <c r="Y378" s="201"/>
      <c r="Z378" s="201"/>
      <c r="AA378" s="201"/>
      <c r="AB378" s="201"/>
      <c r="AC378" s="201"/>
      <c r="AD378" s="201"/>
      <c r="AE378" s="201"/>
      <c r="AF378" s="201"/>
      <c r="AG378" s="201"/>
      <c r="AH378" s="201"/>
      <c r="AI378" s="201"/>
      <c r="AJ378" s="201"/>
      <c r="AK378" s="201"/>
      <c r="AL378" s="201"/>
      <c r="AM378" s="201"/>
      <c r="AN378" s="201"/>
      <c r="AO378" s="201"/>
      <c r="AP378" s="201"/>
      <c r="AQ378" s="201"/>
      <c r="AR378" s="201"/>
      <c r="AS378" s="201"/>
      <c r="AT378" s="201"/>
      <c r="AU378" s="201"/>
      <c r="AV378" s="201"/>
      <c r="AW378" s="201"/>
      <c r="AX378" s="201"/>
      <c r="AY378" s="201"/>
    </row>
    <row r="379" spans="1:51" s="3" customFormat="1" hidden="1" x14ac:dyDescent="0.2">
      <c r="A379" s="307"/>
      <c r="B379" s="487"/>
      <c r="C379" s="487"/>
      <c r="D379" s="487"/>
      <c r="E379" s="487"/>
      <c r="F379" s="488"/>
      <c r="G379" s="98"/>
      <c r="H379" s="98"/>
      <c r="I379" s="98"/>
      <c r="J379" s="98"/>
      <c r="K379" s="98"/>
      <c r="L379" s="98"/>
      <c r="M379" s="98"/>
      <c r="N379" s="98"/>
      <c r="O379" s="98"/>
      <c r="P379" s="145"/>
      <c r="Q379" s="197">
        <f t="shared" si="160"/>
        <v>0</v>
      </c>
      <c r="R379" s="412"/>
      <c r="S379" s="413"/>
      <c r="T379" s="204"/>
      <c r="U379" s="200"/>
      <c r="V379" s="201"/>
      <c r="W379" s="201"/>
      <c r="X379" s="201"/>
      <c r="Y379" s="201"/>
      <c r="Z379" s="201"/>
      <c r="AA379" s="201"/>
      <c r="AB379" s="201"/>
      <c r="AC379" s="201"/>
      <c r="AD379" s="201"/>
      <c r="AE379" s="201"/>
      <c r="AF379" s="201"/>
      <c r="AG379" s="201"/>
      <c r="AH379" s="201"/>
      <c r="AI379" s="201"/>
      <c r="AJ379" s="201"/>
      <c r="AK379" s="201"/>
      <c r="AL379" s="201"/>
      <c r="AM379" s="201"/>
      <c r="AN379" s="201"/>
      <c r="AO379" s="201"/>
      <c r="AP379" s="201"/>
      <c r="AQ379" s="201"/>
      <c r="AR379" s="201"/>
      <c r="AS379" s="201"/>
      <c r="AT379" s="201"/>
      <c r="AU379" s="201"/>
      <c r="AV379" s="201"/>
      <c r="AW379" s="201"/>
      <c r="AX379" s="201"/>
      <c r="AY379" s="201"/>
    </row>
    <row r="380" spans="1:51" s="3" customFormat="1" hidden="1" x14ac:dyDescent="0.2">
      <c r="A380" s="307"/>
      <c r="B380" s="487"/>
      <c r="C380" s="487"/>
      <c r="D380" s="487"/>
      <c r="E380" s="487"/>
      <c r="F380" s="488"/>
      <c r="G380" s="98"/>
      <c r="H380" s="98"/>
      <c r="I380" s="98"/>
      <c r="J380" s="98"/>
      <c r="K380" s="98"/>
      <c r="L380" s="98"/>
      <c r="M380" s="98"/>
      <c r="N380" s="98"/>
      <c r="O380" s="98"/>
      <c r="P380" s="145"/>
      <c r="Q380" s="196">
        <f t="shared" si="160"/>
        <v>0</v>
      </c>
      <c r="R380" s="412"/>
      <c r="S380" s="413"/>
      <c r="T380" s="204"/>
      <c r="U380" s="200"/>
      <c r="V380" s="201"/>
      <c r="W380" s="201"/>
      <c r="X380" s="201"/>
      <c r="Y380" s="201"/>
      <c r="Z380" s="201"/>
      <c r="AA380" s="201"/>
      <c r="AB380" s="201"/>
      <c r="AC380" s="201"/>
      <c r="AD380" s="201"/>
      <c r="AE380" s="201"/>
      <c r="AF380" s="201"/>
      <c r="AG380" s="201"/>
      <c r="AH380" s="201"/>
      <c r="AI380" s="201"/>
      <c r="AJ380" s="201"/>
      <c r="AK380" s="201"/>
      <c r="AL380" s="201"/>
      <c r="AM380" s="201"/>
      <c r="AN380" s="201"/>
      <c r="AO380" s="201"/>
      <c r="AP380" s="201"/>
      <c r="AQ380" s="201"/>
      <c r="AR380" s="201"/>
      <c r="AS380" s="201"/>
      <c r="AT380" s="201"/>
      <c r="AU380" s="201"/>
      <c r="AV380" s="201"/>
      <c r="AW380" s="201"/>
      <c r="AX380" s="201"/>
      <c r="AY380" s="201"/>
    </row>
    <row r="381" spans="1:51" s="3" customFormat="1" hidden="1" x14ac:dyDescent="0.2">
      <c r="A381" s="307"/>
      <c r="B381" s="487"/>
      <c r="C381" s="487"/>
      <c r="D381" s="487"/>
      <c r="E381" s="487"/>
      <c r="F381" s="488"/>
      <c r="G381" s="98"/>
      <c r="H381" s="98"/>
      <c r="I381" s="98"/>
      <c r="J381" s="98"/>
      <c r="K381" s="98"/>
      <c r="L381" s="98"/>
      <c r="M381" s="98"/>
      <c r="N381" s="98"/>
      <c r="O381" s="98"/>
      <c r="P381" s="145"/>
      <c r="Q381" s="197">
        <f t="shared" si="160"/>
        <v>0</v>
      </c>
      <c r="R381" s="412"/>
      <c r="S381" s="413"/>
      <c r="T381" s="204"/>
      <c r="U381" s="200"/>
      <c r="V381" s="201"/>
      <c r="W381" s="201"/>
      <c r="X381" s="201"/>
      <c r="Y381" s="201"/>
      <c r="Z381" s="201"/>
      <c r="AA381" s="201"/>
      <c r="AB381" s="201"/>
      <c r="AC381" s="201"/>
      <c r="AD381" s="201"/>
      <c r="AE381" s="201"/>
      <c r="AF381" s="201"/>
      <c r="AG381" s="201"/>
      <c r="AH381" s="201"/>
      <c r="AI381" s="201"/>
      <c r="AJ381" s="201"/>
      <c r="AK381" s="201"/>
      <c r="AL381" s="201"/>
      <c r="AM381" s="201"/>
      <c r="AN381" s="201"/>
      <c r="AO381" s="201"/>
      <c r="AP381" s="201"/>
      <c r="AQ381" s="201"/>
      <c r="AR381" s="201"/>
      <c r="AS381" s="201"/>
      <c r="AT381" s="201"/>
      <c r="AU381" s="201"/>
      <c r="AV381" s="201"/>
      <c r="AW381" s="201"/>
      <c r="AX381" s="201"/>
      <c r="AY381" s="201"/>
    </row>
    <row r="382" spans="1:51" s="3" customFormat="1" hidden="1" x14ac:dyDescent="0.2">
      <c r="A382" s="307"/>
      <c r="B382" s="487"/>
      <c r="C382" s="487"/>
      <c r="D382" s="487"/>
      <c r="E382" s="487"/>
      <c r="F382" s="488"/>
      <c r="G382" s="98"/>
      <c r="H382" s="98"/>
      <c r="I382" s="98"/>
      <c r="J382" s="98"/>
      <c r="K382" s="98"/>
      <c r="L382" s="98"/>
      <c r="M382" s="98"/>
      <c r="N382" s="98"/>
      <c r="O382" s="98"/>
      <c r="P382" s="145"/>
      <c r="Q382" s="196">
        <f t="shared" si="160"/>
        <v>0</v>
      </c>
      <c r="R382" s="412"/>
      <c r="S382" s="413"/>
      <c r="T382" s="204"/>
      <c r="U382" s="200"/>
      <c r="V382" s="201"/>
      <c r="W382" s="201"/>
      <c r="X382" s="201"/>
      <c r="Y382" s="201"/>
      <c r="Z382" s="201"/>
      <c r="AA382" s="201"/>
      <c r="AB382" s="201"/>
      <c r="AC382" s="201"/>
      <c r="AD382" s="201"/>
      <c r="AE382" s="201"/>
      <c r="AF382" s="201"/>
      <c r="AG382" s="201"/>
      <c r="AH382" s="201"/>
      <c r="AI382" s="201"/>
      <c r="AJ382" s="201"/>
      <c r="AK382" s="201"/>
      <c r="AL382" s="201"/>
      <c r="AM382" s="201"/>
      <c r="AN382" s="201"/>
      <c r="AO382" s="201"/>
      <c r="AP382" s="201"/>
      <c r="AQ382" s="201"/>
      <c r="AR382" s="201"/>
      <c r="AS382" s="201"/>
      <c r="AT382" s="201"/>
      <c r="AU382" s="201"/>
      <c r="AV382" s="201"/>
      <c r="AW382" s="201"/>
      <c r="AX382" s="201"/>
      <c r="AY382" s="201"/>
    </row>
    <row r="383" spans="1:51" s="3" customFormat="1" hidden="1" x14ac:dyDescent="0.2">
      <c r="A383" s="307"/>
      <c r="B383" s="487"/>
      <c r="C383" s="487"/>
      <c r="D383" s="487"/>
      <c r="E383" s="487"/>
      <c r="F383" s="488"/>
      <c r="G383" s="98"/>
      <c r="H383" s="98"/>
      <c r="I383" s="98"/>
      <c r="J383" s="98"/>
      <c r="K383" s="98"/>
      <c r="L383" s="98"/>
      <c r="M383" s="98"/>
      <c r="N383" s="98"/>
      <c r="O383" s="98"/>
      <c r="P383" s="145"/>
      <c r="Q383" s="197">
        <f t="shared" si="160"/>
        <v>0</v>
      </c>
      <c r="R383" s="412"/>
      <c r="S383" s="413"/>
      <c r="T383" s="204"/>
      <c r="U383" s="200"/>
      <c r="V383" s="201"/>
      <c r="W383" s="201"/>
      <c r="X383" s="201"/>
      <c r="Y383" s="201"/>
      <c r="Z383" s="201"/>
      <c r="AA383" s="201"/>
      <c r="AB383" s="201"/>
      <c r="AC383" s="201"/>
      <c r="AD383" s="201"/>
      <c r="AE383" s="201"/>
      <c r="AF383" s="201"/>
      <c r="AG383" s="201"/>
      <c r="AH383" s="201"/>
      <c r="AI383" s="201"/>
      <c r="AJ383" s="201"/>
      <c r="AK383" s="201"/>
      <c r="AL383" s="201"/>
      <c r="AM383" s="201"/>
      <c r="AN383" s="201"/>
      <c r="AO383" s="201"/>
      <c r="AP383" s="201"/>
      <c r="AQ383" s="201"/>
      <c r="AR383" s="201"/>
      <c r="AS383" s="201"/>
      <c r="AT383" s="201"/>
      <c r="AU383" s="201"/>
      <c r="AV383" s="201"/>
      <c r="AW383" s="201"/>
      <c r="AX383" s="201"/>
      <c r="AY383" s="201"/>
    </row>
    <row r="384" spans="1:51" s="3" customFormat="1" hidden="1" x14ac:dyDescent="0.2">
      <c r="A384" s="307"/>
      <c r="B384" s="487"/>
      <c r="C384" s="487"/>
      <c r="D384" s="487"/>
      <c r="E384" s="487"/>
      <c r="F384" s="488"/>
      <c r="G384" s="98"/>
      <c r="H384" s="98"/>
      <c r="I384" s="98"/>
      <c r="J384" s="98"/>
      <c r="K384" s="98"/>
      <c r="L384" s="98"/>
      <c r="M384" s="98"/>
      <c r="N384" s="98"/>
      <c r="O384" s="98"/>
      <c r="P384" s="145"/>
      <c r="Q384" s="196">
        <f t="shared" si="160"/>
        <v>0</v>
      </c>
      <c r="R384" s="412"/>
      <c r="S384" s="413"/>
      <c r="T384" s="204"/>
      <c r="U384" s="200"/>
      <c r="V384" s="201"/>
      <c r="W384" s="201"/>
      <c r="X384" s="201"/>
      <c r="Y384" s="201"/>
      <c r="Z384" s="201"/>
      <c r="AA384" s="201"/>
      <c r="AB384" s="201"/>
      <c r="AC384" s="201"/>
      <c r="AD384" s="201"/>
      <c r="AE384" s="201"/>
      <c r="AF384" s="201"/>
      <c r="AG384" s="201"/>
      <c r="AH384" s="201"/>
      <c r="AI384" s="201"/>
      <c r="AJ384" s="201"/>
      <c r="AK384" s="201"/>
      <c r="AL384" s="201"/>
      <c r="AM384" s="201"/>
      <c r="AN384" s="201"/>
      <c r="AO384" s="201"/>
      <c r="AP384" s="201"/>
      <c r="AQ384" s="201"/>
      <c r="AR384" s="201"/>
      <c r="AS384" s="201"/>
      <c r="AT384" s="201"/>
      <c r="AU384" s="201"/>
      <c r="AV384" s="201"/>
      <c r="AW384" s="201"/>
      <c r="AX384" s="201"/>
      <c r="AY384" s="201"/>
    </row>
    <row r="385" spans="1:51" s="3" customFormat="1" hidden="1" x14ac:dyDescent="0.2">
      <c r="A385" s="307"/>
      <c r="B385" s="487"/>
      <c r="C385" s="487"/>
      <c r="D385" s="487"/>
      <c r="E385" s="487"/>
      <c r="F385" s="488"/>
      <c r="G385" s="98"/>
      <c r="H385" s="98"/>
      <c r="I385" s="98"/>
      <c r="J385" s="98"/>
      <c r="K385" s="98"/>
      <c r="L385" s="98"/>
      <c r="M385" s="98"/>
      <c r="N385" s="98"/>
      <c r="O385" s="98"/>
      <c r="P385" s="145"/>
      <c r="Q385" s="197">
        <f t="shared" si="160"/>
        <v>0</v>
      </c>
      <c r="R385" s="412"/>
      <c r="S385" s="413"/>
      <c r="T385" s="204"/>
      <c r="U385" s="200"/>
      <c r="V385" s="201"/>
      <c r="W385" s="201"/>
      <c r="X385" s="201"/>
      <c r="Y385" s="201"/>
      <c r="Z385" s="201"/>
      <c r="AA385" s="201"/>
      <c r="AB385" s="201"/>
      <c r="AC385" s="201"/>
      <c r="AD385" s="201"/>
      <c r="AE385" s="201"/>
      <c r="AF385" s="201"/>
      <c r="AG385" s="201"/>
      <c r="AH385" s="201"/>
      <c r="AI385" s="201"/>
      <c r="AJ385" s="201"/>
      <c r="AK385" s="201"/>
      <c r="AL385" s="201"/>
      <c r="AM385" s="201"/>
      <c r="AN385" s="201"/>
      <c r="AO385" s="201"/>
      <c r="AP385" s="201"/>
      <c r="AQ385" s="201"/>
      <c r="AR385" s="201"/>
      <c r="AS385" s="201"/>
      <c r="AT385" s="201"/>
      <c r="AU385" s="201"/>
      <c r="AV385" s="201"/>
      <c r="AW385" s="201"/>
      <c r="AX385" s="201"/>
      <c r="AY385" s="201"/>
    </row>
    <row r="386" spans="1:51" s="3" customFormat="1" hidden="1" x14ac:dyDescent="0.2">
      <c r="A386" s="307"/>
      <c r="B386" s="487"/>
      <c r="C386" s="487"/>
      <c r="D386" s="487"/>
      <c r="E386" s="487"/>
      <c r="F386" s="488"/>
      <c r="G386" s="98"/>
      <c r="H386" s="98"/>
      <c r="I386" s="98"/>
      <c r="J386" s="98"/>
      <c r="K386" s="98"/>
      <c r="L386" s="98"/>
      <c r="M386" s="98"/>
      <c r="N386" s="98"/>
      <c r="O386" s="98"/>
      <c r="P386" s="145"/>
      <c r="Q386" s="196">
        <f t="shared" si="160"/>
        <v>0</v>
      </c>
      <c r="R386" s="412"/>
      <c r="S386" s="413"/>
      <c r="T386" s="204"/>
      <c r="U386" s="200"/>
      <c r="V386" s="201"/>
      <c r="W386" s="201"/>
      <c r="X386" s="201"/>
      <c r="Y386" s="201"/>
      <c r="Z386" s="201"/>
      <c r="AA386" s="201"/>
      <c r="AB386" s="201"/>
      <c r="AC386" s="201"/>
      <c r="AD386" s="201"/>
      <c r="AE386" s="201"/>
      <c r="AF386" s="201"/>
      <c r="AG386" s="201"/>
      <c r="AH386" s="201"/>
      <c r="AI386" s="201"/>
      <c r="AJ386" s="201"/>
      <c r="AK386" s="201"/>
      <c r="AL386" s="201"/>
      <c r="AM386" s="201"/>
      <c r="AN386" s="201"/>
      <c r="AO386" s="201"/>
      <c r="AP386" s="201"/>
      <c r="AQ386" s="201"/>
      <c r="AR386" s="201"/>
      <c r="AS386" s="201"/>
      <c r="AT386" s="201"/>
      <c r="AU386" s="201"/>
      <c r="AV386" s="201"/>
      <c r="AW386" s="201"/>
      <c r="AX386" s="201"/>
      <c r="AY386" s="201"/>
    </row>
    <row r="387" spans="1:51" s="3" customFormat="1" hidden="1" x14ac:dyDescent="0.2">
      <c r="A387" s="307"/>
      <c r="B387" s="487"/>
      <c r="C387" s="487"/>
      <c r="D387" s="487"/>
      <c r="E387" s="487"/>
      <c r="F387" s="488"/>
      <c r="G387" s="98"/>
      <c r="H387" s="98"/>
      <c r="I387" s="98"/>
      <c r="J387" s="98"/>
      <c r="K387" s="98"/>
      <c r="L387" s="98"/>
      <c r="M387" s="98"/>
      <c r="N387" s="98"/>
      <c r="O387" s="98"/>
      <c r="P387" s="145"/>
      <c r="Q387" s="197">
        <f t="shared" si="160"/>
        <v>0</v>
      </c>
      <c r="R387" s="412"/>
      <c r="S387" s="413"/>
      <c r="T387" s="204"/>
      <c r="U387" s="200"/>
      <c r="V387" s="201"/>
      <c r="W387" s="201"/>
      <c r="X387" s="201"/>
      <c r="Y387" s="201"/>
      <c r="Z387" s="201"/>
      <c r="AA387" s="201"/>
      <c r="AB387" s="201"/>
      <c r="AC387" s="201"/>
      <c r="AD387" s="201"/>
      <c r="AE387" s="201"/>
      <c r="AF387" s="201"/>
      <c r="AG387" s="201"/>
      <c r="AH387" s="201"/>
      <c r="AI387" s="201"/>
      <c r="AJ387" s="201"/>
      <c r="AK387" s="201"/>
      <c r="AL387" s="201"/>
      <c r="AM387" s="201"/>
      <c r="AN387" s="201"/>
      <c r="AO387" s="201"/>
      <c r="AP387" s="201"/>
      <c r="AQ387" s="201"/>
      <c r="AR387" s="201"/>
      <c r="AS387" s="201"/>
      <c r="AT387" s="201"/>
      <c r="AU387" s="201"/>
      <c r="AV387" s="201"/>
      <c r="AW387" s="201"/>
      <c r="AX387" s="201"/>
      <c r="AY387" s="201"/>
    </row>
    <row r="388" spans="1:51" s="3" customFormat="1" hidden="1" x14ac:dyDescent="0.2">
      <c r="A388" s="307"/>
      <c r="B388" s="487"/>
      <c r="C388" s="487"/>
      <c r="D388" s="487"/>
      <c r="E388" s="487"/>
      <c r="F388" s="488"/>
      <c r="G388" s="98"/>
      <c r="H388" s="98"/>
      <c r="I388" s="98"/>
      <c r="J388" s="98"/>
      <c r="K388" s="98"/>
      <c r="L388" s="98"/>
      <c r="M388" s="98"/>
      <c r="N388" s="98"/>
      <c r="O388" s="98"/>
      <c r="P388" s="145"/>
      <c r="Q388" s="196">
        <f t="shared" si="160"/>
        <v>0</v>
      </c>
      <c r="R388" s="412"/>
      <c r="S388" s="413"/>
      <c r="T388" s="204"/>
      <c r="U388" s="200"/>
      <c r="V388" s="201"/>
      <c r="W388" s="201"/>
      <c r="X388" s="201"/>
      <c r="Y388" s="201"/>
      <c r="Z388" s="201"/>
      <c r="AA388" s="201"/>
      <c r="AB388" s="201"/>
      <c r="AC388" s="201"/>
      <c r="AD388" s="201"/>
      <c r="AE388" s="201"/>
      <c r="AF388" s="201"/>
      <c r="AG388" s="201"/>
      <c r="AH388" s="201"/>
      <c r="AI388" s="201"/>
      <c r="AJ388" s="201"/>
      <c r="AK388" s="201"/>
      <c r="AL388" s="201"/>
      <c r="AM388" s="201"/>
      <c r="AN388" s="201"/>
      <c r="AO388" s="201"/>
      <c r="AP388" s="201"/>
      <c r="AQ388" s="201"/>
      <c r="AR388" s="201"/>
      <c r="AS388" s="201"/>
      <c r="AT388" s="201"/>
      <c r="AU388" s="201"/>
      <c r="AV388" s="201"/>
      <c r="AW388" s="201"/>
      <c r="AX388" s="201"/>
      <c r="AY388" s="201"/>
    </row>
    <row r="389" spans="1:51" s="3" customFormat="1" hidden="1" x14ac:dyDescent="0.2">
      <c r="A389" s="307"/>
      <c r="B389" s="487"/>
      <c r="C389" s="487"/>
      <c r="D389" s="487"/>
      <c r="E389" s="487"/>
      <c r="F389" s="488"/>
      <c r="G389" s="98"/>
      <c r="H389" s="98"/>
      <c r="I389" s="98"/>
      <c r="J389" s="98"/>
      <c r="K389" s="98"/>
      <c r="L389" s="98"/>
      <c r="M389" s="98"/>
      <c r="N389" s="98"/>
      <c r="O389" s="98"/>
      <c r="P389" s="145"/>
      <c r="Q389" s="197">
        <f t="shared" si="160"/>
        <v>0</v>
      </c>
      <c r="R389" s="412"/>
      <c r="S389" s="413"/>
      <c r="T389" s="204"/>
      <c r="U389" s="200"/>
      <c r="V389" s="201"/>
      <c r="W389" s="201"/>
      <c r="X389" s="201"/>
      <c r="Y389" s="201"/>
      <c r="Z389" s="201"/>
      <c r="AA389" s="201"/>
      <c r="AB389" s="201"/>
      <c r="AC389" s="201"/>
      <c r="AD389" s="201"/>
      <c r="AE389" s="201"/>
      <c r="AF389" s="201"/>
      <c r="AG389" s="201"/>
      <c r="AH389" s="201"/>
      <c r="AI389" s="201"/>
      <c r="AJ389" s="201"/>
      <c r="AK389" s="201"/>
      <c r="AL389" s="201"/>
      <c r="AM389" s="201"/>
      <c r="AN389" s="201"/>
      <c r="AO389" s="201"/>
      <c r="AP389" s="201"/>
      <c r="AQ389" s="201"/>
      <c r="AR389" s="201"/>
      <c r="AS389" s="201"/>
      <c r="AT389" s="201"/>
      <c r="AU389" s="201"/>
      <c r="AV389" s="201"/>
      <c r="AW389" s="201"/>
      <c r="AX389" s="201"/>
      <c r="AY389" s="201"/>
    </row>
    <row r="390" spans="1:51" s="3" customFormat="1" hidden="1" x14ac:dyDescent="0.2">
      <c r="A390" s="307"/>
      <c r="B390" s="487"/>
      <c r="C390" s="487"/>
      <c r="D390" s="487"/>
      <c r="E390" s="487"/>
      <c r="F390" s="488"/>
      <c r="G390" s="98"/>
      <c r="H390" s="98"/>
      <c r="I390" s="98"/>
      <c r="J390" s="98"/>
      <c r="K390" s="98"/>
      <c r="L390" s="98"/>
      <c r="M390" s="98"/>
      <c r="N390" s="98"/>
      <c r="O390" s="98"/>
      <c r="P390" s="145"/>
      <c r="Q390" s="196">
        <f t="shared" si="160"/>
        <v>0</v>
      </c>
      <c r="R390" s="412"/>
      <c r="S390" s="413"/>
      <c r="T390" s="204"/>
      <c r="U390" s="200"/>
      <c r="V390" s="201"/>
      <c r="W390" s="201"/>
      <c r="X390" s="201"/>
      <c r="Y390" s="201"/>
      <c r="Z390" s="201"/>
      <c r="AA390" s="201"/>
      <c r="AB390" s="201"/>
      <c r="AC390" s="201"/>
      <c r="AD390" s="201"/>
      <c r="AE390" s="201"/>
      <c r="AF390" s="201"/>
      <c r="AG390" s="201"/>
      <c r="AH390" s="201"/>
      <c r="AI390" s="201"/>
      <c r="AJ390" s="201"/>
      <c r="AK390" s="201"/>
      <c r="AL390" s="201"/>
      <c r="AM390" s="201"/>
      <c r="AN390" s="201"/>
      <c r="AO390" s="201"/>
      <c r="AP390" s="201"/>
      <c r="AQ390" s="201"/>
      <c r="AR390" s="201"/>
      <c r="AS390" s="201"/>
      <c r="AT390" s="201"/>
      <c r="AU390" s="201"/>
      <c r="AV390" s="201"/>
      <c r="AW390" s="201"/>
      <c r="AX390" s="201"/>
      <c r="AY390" s="201"/>
    </row>
    <row r="391" spans="1:51" s="3" customFormat="1" hidden="1" x14ac:dyDescent="0.2">
      <c r="A391" s="307"/>
      <c r="B391" s="487"/>
      <c r="C391" s="487"/>
      <c r="D391" s="487"/>
      <c r="E391" s="487"/>
      <c r="F391" s="488"/>
      <c r="G391" s="98"/>
      <c r="H391" s="98"/>
      <c r="I391" s="98"/>
      <c r="J391" s="98"/>
      <c r="K391" s="98"/>
      <c r="L391" s="98"/>
      <c r="M391" s="98"/>
      <c r="N391" s="98"/>
      <c r="O391" s="98"/>
      <c r="P391" s="145"/>
      <c r="Q391" s="197">
        <f t="shared" si="160"/>
        <v>0</v>
      </c>
      <c r="R391" s="412"/>
      <c r="S391" s="413"/>
      <c r="T391" s="204"/>
      <c r="U391" s="200"/>
      <c r="V391" s="201"/>
      <c r="W391" s="201"/>
      <c r="X391" s="201"/>
      <c r="Y391" s="201"/>
      <c r="Z391" s="201"/>
      <c r="AA391" s="201"/>
      <c r="AB391" s="201"/>
      <c r="AC391" s="201"/>
      <c r="AD391" s="201"/>
      <c r="AE391" s="201"/>
      <c r="AF391" s="201"/>
      <c r="AG391" s="201"/>
      <c r="AH391" s="201"/>
      <c r="AI391" s="201"/>
      <c r="AJ391" s="201"/>
      <c r="AK391" s="201"/>
      <c r="AL391" s="201"/>
      <c r="AM391" s="201"/>
      <c r="AN391" s="201"/>
      <c r="AO391" s="201"/>
      <c r="AP391" s="201"/>
      <c r="AQ391" s="201"/>
      <c r="AR391" s="201"/>
      <c r="AS391" s="201"/>
      <c r="AT391" s="201"/>
      <c r="AU391" s="201"/>
      <c r="AV391" s="201"/>
      <c r="AW391" s="201"/>
      <c r="AX391" s="201"/>
      <c r="AY391" s="201"/>
    </row>
    <row r="392" spans="1:51" s="3" customFormat="1" hidden="1" x14ac:dyDescent="0.2">
      <c r="A392" s="307"/>
      <c r="B392" s="487"/>
      <c r="C392" s="487"/>
      <c r="D392" s="487"/>
      <c r="E392" s="487"/>
      <c r="F392" s="488"/>
      <c r="G392" s="98"/>
      <c r="H392" s="98"/>
      <c r="I392" s="98"/>
      <c r="J392" s="98"/>
      <c r="K392" s="98"/>
      <c r="L392" s="98"/>
      <c r="M392" s="98"/>
      <c r="N392" s="98"/>
      <c r="O392" s="98"/>
      <c r="P392" s="145"/>
      <c r="Q392" s="196">
        <f t="shared" si="160"/>
        <v>0</v>
      </c>
      <c r="R392" s="412"/>
      <c r="S392" s="413"/>
      <c r="T392" s="204"/>
      <c r="U392" s="200"/>
      <c r="V392" s="201"/>
      <c r="W392" s="201"/>
      <c r="X392" s="201"/>
      <c r="Y392" s="201"/>
      <c r="Z392" s="201"/>
      <c r="AA392" s="201"/>
      <c r="AB392" s="201"/>
      <c r="AC392" s="201"/>
      <c r="AD392" s="201"/>
      <c r="AE392" s="201"/>
      <c r="AF392" s="201"/>
      <c r="AG392" s="201"/>
      <c r="AH392" s="201"/>
      <c r="AI392" s="201"/>
      <c r="AJ392" s="201"/>
      <c r="AK392" s="201"/>
      <c r="AL392" s="201"/>
      <c r="AM392" s="201"/>
      <c r="AN392" s="201"/>
      <c r="AO392" s="201"/>
      <c r="AP392" s="201"/>
      <c r="AQ392" s="201"/>
      <c r="AR392" s="201"/>
      <c r="AS392" s="201"/>
      <c r="AT392" s="201"/>
      <c r="AU392" s="201"/>
      <c r="AV392" s="201"/>
      <c r="AW392" s="201"/>
      <c r="AX392" s="201"/>
      <c r="AY392" s="201"/>
    </row>
    <row r="393" spans="1:51" s="3" customFormat="1" hidden="1" x14ac:dyDescent="0.2">
      <c r="A393" s="307"/>
      <c r="B393" s="487"/>
      <c r="C393" s="487"/>
      <c r="D393" s="487"/>
      <c r="E393" s="487"/>
      <c r="F393" s="488"/>
      <c r="G393" s="98"/>
      <c r="H393" s="98"/>
      <c r="I393" s="98"/>
      <c r="J393" s="98"/>
      <c r="K393" s="98"/>
      <c r="L393" s="98"/>
      <c r="M393" s="98"/>
      <c r="N393" s="98"/>
      <c r="O393" s="98"/>
      <c r="P393" s="145"/>
      <c r="Q393" s="197">
        <f t="shared" si="160"/>
        <v>0</v>
      </c>
      <c r="R393" s="412"/>
      <c r="S393" s="413"/>
      <c r="T393" s="204"/>
      <c r="U393" s="200"/>
      <c r="V393" s="201"/>
      <c r="W393" s="201"/>
      <c r="X393" s="201"/>
      <c r="Y393" s="201"/>
      <c r="Z393" s="201"/>
      <c r="AA393" s="201"/>
      <c r="AB393" s="201"/>
      <c r="AC393" s="201"/>
      <c r="AD393" s="201"/>
      <c r="AE393" s="201"/>
      <c r="AF393" s="201"/>
      <c r="AG393" s="201"/>
      <c r="AH393" s="201"/>
      <c r="AI393" s="201"/>
      <c r="AJ393" s="201"/>
      <c r="AK393" s="201"/>
      <c r="AL393" s="201"/>
      <c r="AM393" s="201"/>
      <c r="AN393" s="201"/>
      <c r="AO393" s="201"/>
      <c r="AP393" s="201"/>
      <c r="AQ393" s="201"/>
      <c r="AR393" s="201"/>
      <c r="AS393" s="201"/>
      <c r="AT393" s="201"/>
      <c r="AU393" s="201"/>
      <c r="AV393" s="201"/>
      <c r="AW393" s="201"/>
      <c r="AX393" s="201"/>
      <c r="AY393" s="201"/>
    </row>
    <row r="394" spans="1:51" s="3" customFormat="1" hidden="1" x14ac:dyDescent="0.2">
      <c r="A394" s="307"/>
      <c r="B394" s="487"/>
      <c r="C394" s="487"/>
      <c r="D394" s="487"/>
      <c r="E394" s="487"/>
      <c r="F394" s="488"/>
      <c r="G394" s="98"/>
      <c r="H394" s="98"/>
      <c r="I394" s="98"/>
      <c r="J394" s="98"/>
      <c r="K394" s="98"/>
      <c r="L394" s="98"/>
      <c r="M394" s="98"/>
      <c r="N394" s="98"/>
      <c r="O394" s="98"/>
      <c r="P394" s="145"/>
      <c r="Q394" s="196">
        <f t="shared" si="160"/>
        <v>0</v>
      </c>
      <c r="R394" s="412"/>
      <c r="S394" s="413"/>
      <c r="T394" s="204"/>
      <c r="U394" s="200"/>
      <c r="V394" s="201"/>
      <c r="W394" s="201"/>
      <c r="X394" s="201"/>
      <c r="Y394" s="201"/>
      <c r="Z394" s="201"/>
      <c r="AA394" s="201"/>
      <c r="AB394" s="201"/>
      <c r="AC394" s="201"/>
      <c r="AD394" s="201"/>
      <c r="AE394" s="201"/>
      <c r="AF394" s="201"/>
      <c r="AG394" s="201"/>
      <c r="AH394" s="201"/>
      <c r="AI394" s="201"/>
      <c r="AJ394" s="201"/>
      <c r="AK394" s="201"/>
      <c r="AL394" s="201"/>
      <c r="AM394" s="201"/>
      <c r="AN394" s="201"/>
      <c r="AO394" s="201"/>
      <c r="AP394" s="201"/>
      <c r="AQ394" s="201"/>
      <c r="AR394" s="201"/>
      <c r="AS394" s="201"/>
      <c r="AT394" s="201"/>
      <c r="AU394" s="201"/>
      <c r="AV394" s="201"/>
      <c r="AW394" s="201"/>
      <c r="AX394" s="201"/>
      <c r="AY394" s="201"/>
    </row>
    <row r="395" spans="1:51" s="3" customFormat="1" hidden="1" x14ac:dyDescent="0.2">
      <c r="A395" s="307"/>
      <c r="B395" s="487"/>
      <c r="C395" s="487"/>
      <c r="D395" s="487"/>
      <c r="E395" s="487"/>
      <c r="F395" s="488"/>
      <c r="G395" s="98"/>
      <c r="H395" s="98"/>
      <c r="I395" s="98"/>
      <c r="J395" s="98"/>
      <c r="K395" s="98"/>
      <c r="L395" s="98"/>
      <c r="M395" s="98"/>
      <c r="N395" s="98"/>
      <c r="O395" s="98"/>
      <c r="P395" s="145"/>
      <c r="Q395" s="197">
        <f t="shared" si="160"/>
        <v>0</v>
      </c>
      <c r="R395" s="412"/>
      <c r="S395" s="413"/>
      <c r="T395" s="204"/>
      <c r="U395" s="200"/>
      <c r="V395" s="201"/>
      <c r="W395" s="201"/>
      <c r="X395" s="201"/>
      <c r="Y395" s="201"/>
      <c r="Z395" s="201"/>
      <c r="AA395" s="201"/>
      <c r="AB395" s="201"/>
      <c r="AC395" s="201"/>
      <c r="AD395" s="201"/>
      <c r="AE395" s="201"/>
      <c r="AF395" s="201"/>
      <c r="AG395" s="201"/>
      <c r="AH395" s="201"/>
      <c r="AI395" s="201"/>
      <c r="AJ395" s="201"/>
      <c r="AK395" s="201"/>
      <c r="AL395" s="201"/>
      <c r="AM395" s="201"/>
      <c r="AN395" s="201"/>
      <c r="AO395" s="201"/>
      <c r="AP395" s="201"/>
      <c r="AQ395" s="201"/>
      <c r="AR395" s="201"/>
      <c r="AS395" s="201"/>
      <c r="AT395" s="201"/>
      <c r="AU395" s="201"/>
      <c r="AV395" s="201"/>
      <c r="AW395" s="201"/>
      <c r="AX395" s="201"/>
      <c r="AY395" s="201"/>
    </row>
    <row r="396" spans="1:51" s="3" customFormat="1" hidden="1" x14ac:dyDescent="0.2">
      <c r="A396" s="307"/>
      <c r="B396" s="487"/>
      <c r="C396" s="487"/>
      <c r="D396" s="487"/>
      <c r="E396" s="487"/>
      <c r="F396" s="488"/>
      <c r="G396" s="98"/>
      <c r="H396" s="98"/>
      <c r="I396" s="98"/>
      <c r="J396" s="98"/>
      <c r="K396" s="98"/>
      <c r="L396" s="98"/>
      <c r="M396" s="98"/>
      <c r="N396" s="98"/>
      <c r="O396" s="98"/>
      <c r="P396" s="145"/>
      <c r="Q396" s="196">
        <f t="shared" si="160"/>
        <v>0</v>
      </c>
      <c r="R396" s="412"/>
      <c r="S396" s="413"/>
      <c r="T396" s="204"/>
      <c r="U396" s="200"/>
      <c r="V396" s="201"/>
      <c r="W396" s="201"/>
      <c r="X396" s="201"/>
      <c r="Y396" s="201"/>
      <c r="Z396" s="201"/>
      <c r="AA396" s="201"/>
      <c r="AB396" s="201"/>
      <c r="AC396" s="201"/>
      <c r="AD396" s="201"/>
      <c r="AE396" s="201"/>
      <c r="AF396" s="201"/>
      <c r="AG396" s="201"/>
      <c r="AH396" s="201"/>
      <c r="AI396" s="201"/>
      <c r="AJ396" s="201"/>
      <c r="AK396" s="201"/>
      <c r="AL396" s="201"/>
      <c r="AM396" s="201"/>
      <c r="AN396" s="201"/>
      <c r="AO396" s="201"/>
      <c r="AP396" s="201"/>
      <c r="AQ396" s="201"/>
      <c r="AR396" s="201"/>
      <c r="AS396" s="201"/>
      <c r="AT396" s="201"/>
      <c r="AU396" s="201"/>
      <c r="AV396" s="201"/>
      <c r="AW396" s="201"/>
      <c r="AX396" s="201"/>
      <c r="AY396" s="201"/>
    </row>
    <row r="397" spans="1:51" s="3" customFormat="1" hidden="1" x14ac:dyDescent="0.2">
      <c r="A397" s="307"/>
      <c r="B397" s="487"/>
      <c r="C397" s="487"/>
      <c r="D397" s="487"/>
      <c r="E397" s="487"/>
      <c r="F397" s="488"/>
      <c r="G397" s="98"/>
      <c r="H397" s="98"/>
      <c r="I397" s="98"/>
      <c r="J397" s="98"/>
      <c r="K397" s="98"/>
      <c r="L397" s="98"/>
      <c r="M397" s="98"/>
      <c r="N397" s="98"/>
      <c r="O397" s="98"/>
      <c r="P397" s="145"/>
      <c r="Q397" s="197">
        <f t="shared" si="160"/>
        <v>0</v>
      </c>
      <c r="R397" s="412"/>
      <c r="S397" s="413"/>
      <c r="T397" s="204"/>
      <c r="U397" s="200"/>
      <c r="V397" s="201"/>
      <c r="W397" s="201"/>
      <c r="X397" s="201"/>
      <c r="Y397" s="201"/>
      <c r="Z397" s="201"/>
      <c r="AA397" s="201"/>
      <c r="AB397" s="201"/>
      <c r="AC397" s="201"/>
      <c r="AD397" s="201"/>
      <c r="AE397" s="201"/>
      <c r="AF397" s="201"/>
      <c r="AG397" s="201"/>
      <c r="AH397" s="201"/>
      <c r="AI397" s="201"/>
      <c r="AJ397" s="201"/>
      <c r="AK397" s="201"/>
      <c r="AL397" s="201"/>
      <c r="AM397" s="201"/>
      <c r="AN397" s="201"/>
      <c r="AO397" s="201"/>
      <c r="AP397" s="201"/>
      <c r="AQ397" s="201"/>
      <c r="AR397" s="201"/>
      <c r="AS397" s="201"/>
      <c r="AT397" s="201"/>
      <c r="AU397" s="201"/>
      <c r="AV397" s="201"/>
      <c r="AW397" s="201"/>
      <c r="AX397" s="201"/>
      <c r="AY397" s="201"/>
    </row>
    <row r="398" spans="1:51" s="3" customFormat="1" hidden="1" x14ac:dyDescent="0.2">
      <c r="A398" s="307"/>
      <c r="B398" s="487"/>
      <c r="C398" s="487"/>
      <c r="D398" s="487"/>
      <c r="E398" s="487"/>
      <c r="F398" s="488"/>
      <c r="G398" s="98"/>
      <c r="H398" s="98"/>
      <c r="I398" s="98"/>
      <c r="J398" s="98"/>
      <c r="K398" s="98"/>
      <c r="L398" s="98"/>
      <c r="M398" s="98"/>
      <c r="N398" s="98"/>
      <c r="O398" s="98"/>
      <c r="P398" s="145"/>
      <c r="Q398" s="196">
        <f t="shared" si="160"/>
        <v>0</v>
      </c>
      <c r="R398" s="412"/>
      <c r="S398" s="413"/>
      <c r="T398" s="204"/>
      <c r="U398" s="200"/>
      <c r="V398" s="201"/>
      <c r="W398" s="201"/>
      <c r="X398" s="201"/>
      <c r="Y398" s="201"/>
      <c r="Z398" s="201"/>
      <c r="AA398" s="201"/>
      <c r="AB398" s="201"/>
      <c r="AC398" s="201"/>
      <c r="AD398" s="201"/>
      <c r="AE398" s="201"/>
      <c r="AF398" s="201"/>
      <c r="AG398" s="201"/>
      <c r="AH398" s="201"/>
      <c r="AI398" s="201"/>
      <c r="AJ398" s="201"/>
      <c r="AK398" s="201"/>
      <c r="AL398" s="201"/>
      <c r="AM398" s="201"/>
      <c r="AN398" s="201"/>
      <c r="AO398" s="201"/>
      <c r="AP398" s="201"/>
      <c r="AQ398" s="201"/>
      <c r="AR398" s="201"/>
      <c r="AS398" s="201"/>
      <c r="AT398" s="201"/>
      <c r="AU398" s="201"/>
      <c r="AV398" s="201"/>
      <c r="AW398" s="201"/>
      <c r="AX398" s="201"/>
      <c r="AY398" s="201"/>
    </row>
    <row r="399" spans="1:51" s="3" customFormat="1" hidden="1" x14ac:dyDescent="0.2">
      <c r="A399" s="307"/>
      <c r="B399" s="487"/>
      <c r="C399" s="487"/>
      <c r="D399" s="487"/>
      <c r="E399" s="487"/>
      <c r="F399" s="488"/>
      <c r="G399" s="98"/>
      <c r="H399" s="98"/>
      <c r="I399" s="98"/>
      <c r="J399" s="98"/>
      <c r="K399" s="98"/>
      <c r="L399" s="98"/>
      <c r="M399" s="98"/>
      <c r="N399" s="98"/>
      <c r="O399" s="98"/>
      <c r="P399" s="145"/>
      <c r="Q399" s="197">
        <f t="shared" si="160"/>
        <v>0</v>
      </c>
      <c r="R399" s="412"/>
      <c r="S399" s="413"/>
      <c r="T399" s="204"/>
      <c r="U399" s="200"/>
      <c r="V399" s="201"/>
      <c r="W399" s="201"/>
      <c r="X399" s="201"/>
      <c r="Y399" s="201"/>
      <c r="Z399" s="201"/>
      <c r="AA399" s="201"/>
      <c r="AB399" s="201"/>
      <c r="AC399" s="201"/>
      <c r="AD399" s="201"/>
      <c r="AE399" s="201"/>
      <c r="AF399" s="201"/>
      <c r="AG399" s="201"/>
      <c r="AH399" s="201"/>
      <c r="AI399" s="201"/>
      <c r="AJ399" s="201"/>
      <c r="AK399" s="201"/>
      <c r="AL399" s="201"/>
      <c r="AM399" s="201"/>
      <c r="AN399" s="201"/>
      <c r="AO399" s="201"/>
      <c r="AP399" s="201"/>
      <c r="AQ399" s="201"/>
      <c r="AR399" s="201"/>
      <c r="AS399" s="201"/>
      <c r="AT399" s="201"/>
      <c r="AU399" s="201"/>
      <c r="AV399" s="201"/>
      <c r="AW399" s="201"/>
      <c r="AX399" s="201"/>
      <c r="AY399" s="201"/>
    </row>
    <row r="400" spans="1:51" s="3" customFormat="1" hidden="1" x14ac:dyDescent="0.2">
      <c r="A400" s="307"/>
      <c r="B400" s="487"/>
      <c r="C400" s="487"/>
      <c r="D400" s="487"/>
      <c r="E400" s="487"/>
      <c r="F400" s="488"/>
      <c r="G400" s="98"/>
      <c r="H400" s="98"/>
      <c r="I400" s="98"/>
      <c r="J400" s="98"/>
      <c r="K400" s="98"/>
      <c r="L400" s="98"/>
      <c r="M400" s="98"/>
      <c r="N400" s="98"/>
      <c r="O400" s="98"/>
      <c r="P400" s="145"/>
      <c r="Q400" s="196">
        <f t="shared" si="160"/>
        <v>0</v>
      </c>
      <c r="R400" s="412"/>
      <c r="S400" s="413"/>
      <c r="T400" s="204"/>
      <c r="U400" s="200"/>
      <c r="V400" s="201"/>
      <c r="W400" s="201"/>
      <c r="X400" s="201"/>
      <c r="Y400" s="201"/>
      <c r="Z400" s="201"/>
      <c r="AA400" s="201"/>
      <c r="AB400" s="201"/>
      <c r="AC400" s="201"/>
      <c r="AD400" s="201"/>
      <c r="AE400" s="201"/>
      <c r="AF400" s="201"/>
      <c r="AG400" s="201"/>
      <c r="AH400" s="201"/>
      <c r="AI400" s="201"/>
      <c r="AJ400" s="201"/>
      <c r="AK400" s="201"/>
      <c r="AL400" s="201"/>
      <c r="AM400" s="201"/>
      <c r="AN400" s="201"/>
      <c r="AO400" s="201"/>
      <c r="AP400" s="201"/>
      <c r="AQ400" s="201"/>
      <c r="AR400" s="201"/>
      <c r="AS400" s="201"/>
      <c r="AT400" s="201"/>
      <c r="AU400" s="201"/>
      <c r="AV400" s="201"/>
      <c r="AW400" s="201"/>
      <c r="AX400" s="201"/>
      <c r="AY400" s="201"/>
    </row>
    <row r="401" spans="1:51" s="3" customFormat="1" hidden="1" x14ac:dyDescent="0.2">
      <c r="A401" s="307"/>
      <c r="B401" s="487"/>
      <c r="C401" s="487"/>
      <c r="D401" s="487"/>
      <c r="E401" s="487"/>
      <c r="F401" s="488"/>
      <c r="G401" s="98"/>
      <c r="H401" s="98"/>
      <c r="I401" s="98"/>
      <c r="J401" s="98"/>
      <c r="K401" s="98"/>
      <c r="L401" s="98"/>
      <c r="M401" s="98"/>
      <c r="N401" s="98"/>
      <c r="O401" s="98"/>
      <c r="P401" s="145"/>
      <c r="Q401" s="197">
        <f t="shared" si="160"/>
        <v>0</v>
      </c>
      <c r="R401" s="412"/>
      <c r="S401" s="413"/>
      <c r="T401" s="204"/>
      <c r="U401" s="200"/>
      <c r="V401" s="201"/>
      <c r="W401" s="201"/>
      <c r="X401" s="201"/>
      <c r="Y401" s="201"/>
      <c r="Z401" s="201"/>
      <c r="AA401" s="201"/>
      <c r="AB401" s="201"/>
      <c r="AC401" s="201"/>
      <c r="AD401" s="201"/>
      <c r="AE401" s="201"/>
      <c r="AF401" s="201"/>
      <c r="AG401" s="201"/>
      <c r="AH401" s="201"/>
      <c r="AI401" s="201"/>
      <c r="AJ401" s="201"/>
      <c r="AK401" s="201"/>
      <c r="AL401" s="201"/>
      <c r="AM401" s="201"/>
      <c r="AN401" s="201"/>
      <c r="AO401" s="201"/>
      <c r="AP401" s="201"/>
      <c r="AQ401" s="201"/>
      <c r="AR401" s="201"/>
      <c r="AS401" s="201"/>
      <c r="AT401" s="201"/>
      <c r="AU401" s="201"/>
      <c r="AV401" s="201"/>
      <c r="AW401" s="201"/>
      <c r="AX401" s="201"/>
      <c r="AY401" s="201"/>
    </row>
    <row r="402" spans="1:51" s="3" customFormat="1" hidden="1" x14ac:dyDescent="0.2">
      <c r="A402" s="307"/>
      <c r="B402" s="487"/>
      <c r="C402" s="487"/>
      <c r="D402" s="487"/>
      <c r="E402" s="487"/>
      <c r="F402" s="488"/>
      <c r="G402" s="98"/>
      <c r="H402" s="98"/>
      <c r="I402" s="98"/>
      <c r="J402" s="98"/>
      <c r="K402" s="98"/>
      <c r="L402" s="98"/>
      <c r="M402" s="98"/>
      <c r="N402" s="98"/>
      <c r="O402" s="98"/>
      <c r="P402" s="145"/>
      <c r="Q402" s="196">
        <f t="shared" si="160"/>
        <v>0</v>
      </c>
      <c r="R402" s="412"/>
      <c r="S402" s="413"/>
      <c r="T402" s="204"/>
      <c r="U402" s="200"/>
      <c r="V402" s="201"/>
      <c r="W402" s="201"/>
      <c r="X402" s="201"/>
      <c r="Y402" s="201"/>
      <c r="Z402" s="201"/>
      <c r="AA402" s="201"/>
      <c r="AB402" s="201"/>
      <c r="AC402" s="201"/>
      <c r="AD402" s="201"/>
      <c r="AE402" s="201"/>
      <c r="AF402" s="201"/>
      <c r="AG402" s="201"/>
      <c r="AH402" s="201"/>
      <c r="AI402" s="201"/>
      <c r="AJ402" s="201"/>
      <c r="AK402" s="201"/>
      <c r="AL402" s="201"/>
      <c r="AM402" s="201"/>
      <c r="AN402" s="201"/>
      <c r="AO402" s="201"/>
      <c r="AP402" s="201"/>
      <c r="AQ402" s="201"/>
      <c r="AR402" s="201"/>
      <c r="AS402" s="201"/>
      <c r="AT402" s="201"/>
      <c r="AU402" s="201"/>
      <c r="AV402" s="201"/>
      <c r="AW402" s="201"/>
      <c r="AX402" s="201"/>
      <c r="AY402" s="201"/>
    </row>
    <row r="403" spans="1:51" s="3" customFormat="1" hidden="1" x14ac:dyDescent="0.2">
      <c r="A403" s="307"/>
      <c r="B403" s="487"/>
      <c r="C403" s="487"/>
      <c r="D403" s="487"/>
      <c r="E403" s="487"/>
      <c r="F403" s="488"/>
      <c r="G403" s="98"/>
      <c r="H403" s="98"/>
      <c r="I403" s="98"/>
      <c r="J403" s="98"/>
      <c r="K403" s="98"/>
      <c r="L403" s="98"/>
      <c r="M403" s="98"/>
      <c r="N403" s="98"/>
      <c r="O403" s="98"/>
      <c r="P403" s="145"/>
      <c r="Q403" s="197">
        <f t="shared" si="160"/>
        <v>0</v>
      </c>
      <c r="R403" s="412"/>
      <c r="S403" s="413"/>
      <c r="T403" s="204"/>
      <c r="U403" s="200"/>
      <c r="V403" s="201"/>
      <c r="W403" s="201"/>
      <c r="X403" s="201"/>
      <c r="Y403" s="201"/>
      <c r="Z403" s="201"/>
      <c r="AA403" s="201"/>
      <c r="AB403" s="201"/>
      <c r="AC403" s="201"/>
      <c r="AD403" s="201"/>
      <c r="AE403" s="201"/>
      <c r="AF403" s="201"/>
      <c r="AG403" s="201"/>
      <c r="AH403" s="201"/>
      <c r="AI403" s="201"/>
      <c r="AJ403" s="201"/>
      <c r="AK403" s="201"/>
      <c r="AL403" s="201"/>
      <c r="AM403" s="201"/>
      <c r="AN403" s="201"/>
      <c r="AO403" s="201"/>
      <c r="AP403" s="201"/>
      <c r="AQ403" s="201"/>
      <c r="AR403" s="201"/>
      <c r="AS403" s="201"/>
      <c r="AT403" s="201"/>
      <c r="AU403" s="201"/>
      <c r="AV403" s="201"/>
      <c r="AW403" s="201"/>
      <c r="AX403" s="201"/>
      <c r="AY403" s="201"/>
    </row>
    <row r="404" spans="1:51" s="3" customFormat="1" hidden="1" x14ac:dyDescent="0.2">
      <c r="A404" s="307"/>
      <c r="B404" s="487"/>
      <c r="C404" s="487"/>
      <c r="D404" s="487"/>
      <c r="E404" s="487"/>
      <c r="F404" s="488"/>
      <c r="G404" s="98"/>
      <c r="H404" s="98"/>
      <c r="I404" s="98"/>
      <c r="J404" s="98"/>
      <c r="K404" s="98"/>
      <c r="L404" s="98"/>
      <c r="M404" s="98"/>
      <c r="N404" s="98"/>
      <c r="O404" s="98"/>
      <c r="P404" s="145"/>
      <c r="Q404" s="196">
        <f t="shared" si="160"/>
        <v>0</v>
      </c>
      <c r="R404" s="412"/>
      <c r="S404" s="413"/>
      <c r="T404" s="204"/>
      <c r="U404" s="200"/>
      <c r="V404" s="201"/>
      <c r="W404" s="201"/>
      <c r="X404" s="201"/>
      <c r="Y404" s="201"/>
      <c r="Z404" s="201"/>
      <c r="AA404" s="201"/>
      <c r="AB404" s="201"/>
      <c r="AC404" s="201"/>
      <c r="AD404" s="201"/>
      <c r="AE404" s="201"/>
      <c r="AF404" s="201"/>
      <c r="AG404" s="201"/>
      <c r="AH404" s="201"/>
      <c r="AI404" s="201"/>
      <c r="AJ404" s="201"/>
      <c r="AK404" s="201"/>
      <c r="AL404" s="201"/>
      <c r="AM404" s="201"/>
      <c r="AN404" s="201"/>
      <c r="AO404" s="201"/>
      <c r="AP404" s="201"/>
      <c r="AQ404" s="201"/>
      <c r="AR404" s="201"/>
      <c r="AS404" s="201"/>
      <c r="AT404" s="201"/>
      <c r="AU404" s="201"/>
      <c r="AV404" s="201"/>
      <c r="AW404" s="201"/>
      <c r="AX404" s="201"/>
      <c r="AY404" s="201"/>
    </row>
    <row r="405" spans="1:51" s="3" customFormat="1" hidden="1" x14ac:dyDescent="0.2">
      <c r="A405" s="307"/>
      <c r="B405" s="487"/>
      <c r="C405" s="487"/>
      <c r="D405" s="487"/>
      <c r="E405" s="487"/>
      <c r="F405" s="488"/>
      <c r="G405" s="98"/>
      <c r="H405" s="98"/>
      <c r="I405" s="98"/>
      <c r="J405" s="98"/>
      <c r="K405" s="98"/>
      <c r="L405" s="98"/>
      <c r="M405" s="98"/>
      <c r="N405" s="98"/>
      <c r="O405" s="98"/>
      <c r="P405" s="145"/>
      <c r="Q405" s="197">
        <f t="shared" si="160"/>
        <v>0</v>
      </c>
      <c r="R405" s="412"/>
      <c r="S405" s="413"/>
      <c r="T405" s="204"/>
      <c r="U405" s="200"/>
      <c r="V405" s="201"/>
      <c r="W405" s="201"/>
      <c r="X405" s="201"/>
      <c r="Y405" s="201"/>
      <c r="Z405" s="201"/>
      <c r="AA405" s="201"/>
      <c r="AB405" s="201"/>
      <c r="AC405" s="201"/>
      <c r="AD405" s="201"/>
      <c r="AE405" s="201"/>
      <c r="AF405" s="201"/>
      <c r="AG405" s="201"/>
      <c r="AH405" s="201"/>
      <c r="AI405" s="201"/>
      <c r="AJ405" s="201"/>
      <c r="AK405" s="201"/>
      <c r="AL405" s="201"/>
      <c r="AM405" s="201"/>
      <c r="AN405" s="201"/>
      <c r="AO405" s="201"/>
      <c r="AP405" s="201"/>
      <c r="AQ405" s="201"/>
      <c r="AR405" s="201"/>
      <c r="AS405" s="201"/>
      <c r="AT405" s="201"/>
      <c r="AU405" s="201"/>
      <c r="AV405" s="201"/>
      <c r="AW405" s="201"/>
      <c r="AX405" s="201"/>
      <c r="AY405" s="201"/>
    </row>
    <row r="406" spans="1:51" s="3" customFormat="1" hidden="1" x14ac:dyDescent="0.2">
      <c r="A406" s="307"/>
      <c r="B406" s="487"/>
      <c r="C406" s="487"/>
      <c r="D406" s="487"/>
      <c r="E406" s="487"/>
      <c r="F406" s="488"/>
      <c r="G406" s="98"/>
      <c r="H406" s="98"/>
      <c r="I406" s="98"/>
      <c r="J406" s="98"/>
      <c r="K406" s="98"/>
      <c r="L406" s="98"/>
      <c r="M406" s="98"/>
      <c r="N406" s="98"/>
      <c r="O406" s="98"/>
      <c r="P406" s="145"/>
      <c r="Q406" s="196">
        <f t="shared" si="160"/>
        <v>0</v>
      </c>
      <c r="R406" s="412"/>
      <c r="S406" s="413"/>
      <c r="T406" s="204"/>
      <c r="U406" s="200"/>
      <c r="V406" s="201"/>
      <c r="W406" s="201"/>
      <c r="X406" s="201"/>
      <c r="Y406" s="201"/>
      <c r="Z406" s="201"/>
      <c r="AA406" s="201"/>
      <c r="AB406" s="201"/>
      <c r="AC406" s="201"/>
      <c r="AD406" s="201"/>
      <c r="AE406" s="201"/>
      <c r="AF406" s="201"/>
      <c r="AG406" s="201"/>
      <c r="AH406" s="201"/>
      <c r="AI406" s="201"/>
      <c r="AJ406" s="201"/>
      <c r="AK406" s="201"/>
      <c r="AL406" s="201"/>
      <c r="AM406" s="201"/>
      <c r="AN406" s="201"/>
      <c r="AO406" s="201"/>
      <c r="AP406" s="201"/>
      <c r="AQ406" s="201"/>
      <c r="AR406" s="201"/>
      <c r="AS406" s="201"/>
      <c r="AT406" s="201"/>
      <c r="AU406" s="201"/>
      <c r="AV406" s="201"/>
      <c r="AW406" s="201"/>
      <c r="AX406" s="201"/>
      <c r="AY406" s="201"/>
    </row>
    <row r="407" spans="1:51" s="3" customFormat="1" ht="15.75" hidden="1" thickBot="1" x14ac:dyDescent="0.25">
      <c r="A407" s="309"/>
      <c r="B407" s="512"/>
      <c r="C407" s="512"/>
      <c r="D407" s="512"/>
      <c r="E407" s="512"/>
      <c r="F407" s="513"/>
      <c r="G407" s="236"/>
      <c r="H407" s="236"/>
      <c r="I407" s="236"/>
      <c r="J407" s="236"/>
      <c r="K407" s="236"/>
      <c r="L407" s="236"/>
      <c r="M407" s="236"/>
      <c r="N407" s="236"/>
      <c r="O407" s="236"/>
      <c r="P407" s="237"/>
      <c r="Q407" s="198">
        <f t="shared" si="160"/>
        <v>0</v>
      </c>
      <c r="R407" s="414"/>
      <c r="S407" s="415"/>
      <c r="T407" s="204"/>
      <c r="U407" s="200"/>
      <c r="V407" s="201"/>
      <c r="W407" s="201"/>
      <c r="X407" s="201"/>
      <c r="Y407" s="201"/>
      <c r="Z407" s="201"/>
      <c r="AA407" s="201"/>
      <c r="AB407" s="201"/>
      <c r="AC407" s="201"/>
      <c r="AD407" s="201"/>
      <c r="AE407" s="201"/>
      <c r="AF407" s="201"/>
      <c r="AG407" s="201"/>
      <c r="AH407" s="201"/>
      <c r="AI407" s="201"/>
      <c r="AJ407" s="201"/>
      <c r="AK407" s="201"/>
      <c r="AL407" s="201"/>
      <c r="AM407" s="201"/>
      <c r="AN407" s="201"/>
      <c r="AO407" s="201"/>
      <c r="AP407" s="201"/>
      <c r="AQ407" s="201"/>
      <c r="AR407" s="201"/>
      <c r="AS407" s="201"/>
      <c r="AT407" s="201"/>
      <c r="AU407" s="201"/>
      <c r="AV407" s="201"/>
      <c r="AW407" s="201"/>
      <c r="AX407" s="201"/>
      <c r="AY407" s="201"/>
    </row>
    <row r="408" spans="1:51" s="3" customFormat="1" ht="15" hidden="1" customHeight="1" thickBot="1" x14ac:dyDescent="0.25">
      <c r="A408" s="489" t="s">
        <v>147</v>
      </c>
      <c r="B408" s="490"/>
      <c r="C408" s="490"/>
      <c r="D408" s="490"/>
      <c r="E408" s="490"/>
      <c r="F408" s="491"/>
      <c r="G408" s="143">
        <f>ROUND(SUM(G409:G443),2)</f>
        <v>0</v>
      </c>
      <c r="H408" s="143">
        <f t="shared" ref="H408" si="161">ROUND(SUM(H409:H443),2)</f>
        <v>0</v>
      </c>
      <c r="I408" s="143">
        <f t="shared" ref="I408" si="162">ROUND(SUM(I409:I443),2)</f>
        <v>0</v>
      </c>
      <c r="J408" s="143">
        <f t="shared" ref="J408" si="163">ROUND(SUM(J409:J443),2)</f>
        <v>0</v>
      </c>
      <c r="K408" s="143">
        <f t="shared" ref="K408" si="164">ROUND(SUM(K409:K443),2)</f>
        <v>0</v>
      </c>
      <c r="L408" s="143">
        <f t="shared" ref="L408" si="165">ROUND(SUM(L409:L443),2)</f>
        <v>0</v>
      </c>
      <c r="M408" s="143">
        <f t="shared" ref="M408" si="166">ROUND(SUM(M409:M443),2)</f>
        <v>0</v>
      </c>
      <c r="N408" s="143">
        <f t="shared" ref="N408" si="167">ROUND(SUM(N409:N443),2)</f>
        <v>0</v>
      </c>
      <c r="O408" s="143">
        <f t="shared" ref="O408" si="168">ROUND(SUM(O409:O443),2)</f>
        <v>0</v>
      </c>
      <c r="P408" s="143">
        <f t="shared" ref="P408:Q408" si="169">ROUND(SUM(P409:P443),2)</f>
        <v>0</v>
      </c>
      <c r="Q408" s="91">
        <f t="shared" si="169"/>
        <v>0</v>
      </c>
      <c r="R408" s="408"/>
      <c r="S408" s="409">
        <f>SUM(S409:S443)</f>
        <v>0</v>
      </c>
      <c r="T408" s="203" t="str">
        <f>IF(SUM(G408:P408)=SUM(Q409:Q443),"match","sum error")</f>
        <v>match</v>
      </c>
      <c r="U408" s="200"/>
      <c r="V408" s="214">
        <f>SUM(W409:AF409)</f>
        <v>0</v>
      </c>
      <c r="W408" s="206" t="str">
        <f>G$11</f>
        <v>PR</v>
      </c>
      <c r="X408" s="206" t="str">
        <f t="shared" ref="X408" si="170">H$11</f>
        <v>PM</v>
      </c>
      <c r="Y408" s="206" t="str">
        <f t="shared" ref="Y408" si="171">I$11</f>
        <v>SENG</v>
      </c>
      <c r="Z408" s="206" t="str">
        <f t="shared" ref="Z408" si="172">J$11</f>
        <v>ENG</v>
      </c>
      <c r="AA408" s="206" t="str">
        <f t="shared" ref="AA408" si="173">K$11</f>
        <v>SDES</v>
      </c>
      <c r="AB408" s="206" t="str">
        <f t="shared" ref="AB408" si="174">L$11</f>
        <v>DES</v>
      </c>
      <c r="AC408" s="206" t="str">
        <f t="shared" ref="AC408" si="175">M$11</f>
        <v>TECH</v>
      </c>
      <c r="AD408" s="206" t="str">
        <f t="shared" ref="AD408" si="176">N$11</f>
        <v>ADM</v>
      </c>
      <c r="AE408" s="206" t="str">
        <f t="shared" ref="AE408" si="177">O$11</f>
        <v>UD1</v>
      </c>
      <c r="AF408" s="206" t="str">
        <f t="shared" ref="AF408" si="178">P$11</f>
        <v>UD2</v>
      </c>
      <c r="AG408" s="201"/>
      <c r="AH408" s="201"/>
      <c r="AI408" s="201"/>
      <c r="AJ408" s="201"/>
      <c r="AK408" s="201"/>
      <c r="AL408" s="201"/>
      <c r="AM408" s="201"/>
      <c r="AN408" s="201"/>
      <c r="AO408" s="201"/>
      <c r="AP408" s="201"/>
      <c r="AQ408" s="201"/>
      <c r="AR408" s="201"/>
      <c r="AS408" s="201"/>
      <c r="AT408" s="201"/>
      <c r="AU408" s="201"/>
      <c r="AV408" s="201"/>
      <c r="AW408" s="201"/>
      <c r="AX408" s="201"/>
      <c r="AY408" s="201"/>
    </row>
    <row r="409" spans="1:51" s="3" customFormat="1" hidden="1" x14ac:dyDescent="0.2">
      <c r="A409" s="306"/>
      <c r="B409" s="487"/>
      <c r="C409" s="487"/>
      <c r="D409" s="487"/>
      <c r="E409" s="487"/>
      <c r="F409" s="488"/>
      <c r="G409" s="98"/>
      <c r="H409" s="98"/>
      <c r="I409" s="98"/>
      <c r="J409" s="98"/>
      <c r="K409" s="98"/>
      <c r="L409" s="98"/>
      <c r="M409" s="98"/>
      <c r="N409" s="98"/>
      <c r="O409" s="98"/>
      <c r="P409" s="145"/>
      <c r="Q409" s="196">
        <f>ROUND(SUM(G409:P409),2)</f>
        <v>0</v>
      </c>
      <c r="R409" s="410"/>
      <c r="S409" s="411"/>
      <c r="T409" s="204"/>
      <c r="U409" s="200"/>
      <c r="V409" s="201"/>
      <c r="W409" s="208">
        <f>G408*'Staffing Plan'!$M$25</f>
        <v>0</v>
      </c>
      <c r="X409" s="208">
        <f>H408*'Staffing Plan'!$M$33</f>
        <v>0</v>
      </c>
      <c r="Y409" s="208">
        <f>I408*'Staffing Plan'!$M$47</f>
        <v>0</v>
      </c>
      <c r="Z409" s="208">
        <f>J408*'Staffing Plan'!$M$61</f>
        <v>0</v>
      </c>
      <c r="AA409" s="208">
        <f>K408*'Staffing Plan'!$M$75</f>
        <v>0</v>
      </c>
      <c r="AB409" s="208">
        <f>L408*'Staffing Plan'!$M$89</f>
        <v>0</v>
      </c>
      <c r="AC409" s="208">
        <f>M408*'Staffing Plan'!$M$103</f>
        <v>0</v>
      </c>
      <c r="AD409" s="208">
        <f>N408*'Staffing Plan'!$M$117</f>
        <v>0</v>
      </c>
      <c r="AE409" s="208">
        <f>O408*'Staffing Plan'!$M$131</f>
        <v>0</v>
      </c>
      <c r="AF409" s="208">
        <f>P408*'Staffing Plan'!$M$145</f>
        <v>0</v>
      </c>
      <c r="AG409" s="201"/>
      <c r="AH409" s="201"/>
      <c r="AI409" s="201"/>
      <c r="AJ409" s="201"/>
      <c r="AK409" s="201"/>
      <c r="AL409" s="201"/>
      <c r="AM409" s="201"/>
      <c r="AN409" s="201"/>
      <c r="AO409" s="201"/>
      <c r="AP409" s="201"/>
      <c r="AQ409" s="201"/>
      <c r="AR409" s="201"/>
      <c r="AS409" s="201"/>
      <c r="AT409" s="201"/>
      <c r="AU409" s="201"/>
      <c r="AV409" s="201"/>
      <c r="AW409" s="201"/>
      <c r="AX409" s="201"/>
      <c r="AY409" s="201"/>
    </row>
    <row r="410" spans="1:51" s="3" customFormat="1" ht="15" hidden="1" customHeight="1" x14ac:dyDescent="0.2">
      <c r="A410" s="306"/>
      <c r="B410" s="487"/>
      <c r="C410" s="487"/>
      <c r="D410" s="487"/>
      <c r="E410" s="487"/>
      <c r="F410" s="488"/>
      <c r="G410" s="98"/>
      <c r="H410" s="98"/>
      <c r="I410" s="98"/>
      <c r="J410" s="98"/>
      <c r="K410" s="98"/>
      <c r="L410" s="98"/>
      <c r="M410" s="98"/>
      <c r="N410" s="98"/>
      <c r="O410" s="98"/>
      <c r="P410" s="145"/>
      <c r="Q410" s="196">
        <f t="shared" ref="Q410:Q443" si="179">ROUND(SUM(G410:P410),2)</f>
        <v>0</v>
      </c>
      <c r="R410" s="412"/>
      <c r="S410" s="413"/>
      <c r="T410" s="204"/>
      <c r="U410" s="200"/>
      <c r="V410" s="201"/>
      <c r="W410" s="201"/>
      <c r="X410" s="201"/>
      <c r="Y410" s="201"/>
      <c r="Z410" s="201"/>
      <c r="AA410" s="201"/>
      <c r="AB410" s="201"/>
      <c r="AC410" s="201"/>
      <c r="AD410" s="201"/>
      <c r="AE410" s="201"/>
      <c r="AF410" s="201"/>
      <c r="AG410" s="201"/>
      <c r="AH410" s="201"/>
      <c r="AI410" s="201"/>
      <c r="AJ410" s="201"/>
      <c r="AK410" s="201"/>
      <c r="AL410" s="201"/>
      <c r="AM410" s="201"/>
      <c r="AN410" s="201"/>
      <c r="AO410" s="201"/>
      <c r="AP410" s="201"/>
      <c r="AQ410" s="201"/>
      <c r="AR410" s="201"/>
      <c r="AS410" s="201"/>
      <c r="AT410" s="201"/>
      <c r="AU410" s="201"/>
      <c r="AV410" s="201"/>
      <c r="AW410" s="201"/>
      <c r="AX410" s="201"/>
      <c r="AY410" s="201"/>
    </row>
    <row r="411" spans="1:51" s="3" customFormat="1" ht="15" hidden="1" customHeight="1" x14ac:dyDescent="0.2">
      <c r="A411" s="306"/>
      <c r="B411" s="487"/>
      <c r="C411" s="487"/>
      <c r="D411" s="487"/>
      <c r="E411" s="487"/>
      <c r="F411" s="488"/>
      <c r="G411" s="98"/>
      <c r="H411" s="98"/>
      <c r="I411" s="98"/>
      <c r="J411" s="98"/>
      <c r="K411" s="98"/>
      <c r="L411" s="98"/>
      <c r="M411" s="98"/>
      <c r="N411" s="98"/>
      <c r="O411" s="98"/>
      <c r="P411" s="145"/>
      <c r="Q411" s="197">
        <f t="shared" si="179"/>
        <v>0</v>
      </c>
      <c r="R411" s="412"/>
      <c r="S411" s="413"/>
      <c r="T411" s="204"/>
      <c r="U411" s="200"/>
      <c r="V411" s="201"/>
      <c r="W411" s="201"/>
      <c r="X411" s="201"/>
      <c r="Y411" s="201"/>
      <c r="Z411" s="201"/>
      <c r="AA411" s="201"/>
      <c r="AB411" s="201"/>
      <c r="AC411" s="201"/>
      <c r="AD411" s="201"/>
      <c r="AE411" s="201"/>
      <c r="AF411" s="201"/>
      <c r="AG411" s="201"/>
      <c r="AH411" s="201"/>
      <c r="AI411" s="201"/>
      <c r="AJ411" s="201"/>
      <c r="AK411" s="201"/>
      <c r="AL411" s="201"/>
      <c r="AM411" s="201"/>
      <c r="AN411" s="201"/>
      <c r="AO411" s="201"/>
      <c r="AP411" s="201"/>
      <c r="AQ411" s="201"/>
      <c r="AR411" s="201"/>
      <c r="AS411" s="201"/>
      <c r="AT411" s="201"/>
      <c r="AU411" s="201"/>
      <c r="AV411" s="201"/>
      <c r="AW411" s="201"/>
      <c r="AX411" s="201"/>
      <c r="AY411" s="201"/>
    </row>
    <row r="412" spans="1:51" s="3" customFormat="1" ht="15" hidden="1" customHeight="1" x14ac:dyDescent="0.2">
      <c r="A412" s="306"/>
      <c r="B412" s="487"/>
      <c r="C412" s="487"/>
      <c r="D412" s="487"/>
      <c r="E412" s="487"/>
      <c r="F412" s="488"/>
      <c r="G412" s="98"/>
      <c r="H412" s="98"/>
      <c r="I412" s="98"/>
      <c r="J412" s="98"/>
      <c r="K412" s="98"/>
      <c r="L412" s="98"/>
      <c r="M412" s="98"/>
      <c r="N412" s="98"/>
      <c r="O412" s="98"/>
      <c r="P412" s="145"/>
      <c r="Q412" s="196">
        <f t="shared" si="179"/>
        <v>0</v>
      </c>
      <c r="R412" s="412"/>
      <c r="S412" s="413"/>
      <c r="T412" s="204"/>
      <c r="U412" s="200"/>
      <c r="V412" s="201"/>
      <c r="W412" s="201"/>
      <c r="X412" s="201"/>
      <c r="Y412" s="201"/>
      <c r="Z412" s="201"/>
      <c r="AA412" s="201"/>
      <c r="AB412" s="201"/>
      <c r="AC412" s="201"/>
      <c r="AD412" s="201"/>
      <c r="AE412" s="201"/>
      <c r="AF412" s="201"/>
      <c r="AG412" s="201"/>
      <c r="AH412" s="201"/>
      <c r="AI412" s="201"/>
      <c r="AJ412" s="201"/>
      <c r="AK412" s="201"/>
      <c r="AL412" s="201"/>
      <c r="AM412" s="201"/>
      <c r="AN412" s="201"/>
      <c r="AO412" s="201"/>
      <c r="AP412" s="201"/>
      <c r="AQ412" s="201"/>
      <c r="AR412" s="201"/>
      <c r="AS412" s="201"/>
      <c r="AT412" s="201"/>
      <c r="AU412" s="201"/>
      <c r="AV412" s="201"/>
      <c r="AW412" s="201"/>
      <c r="AX412" s="201"/>
      <c r="AY412" s="201"/>
    </row>
    <row r="413" spans="1:51" s="3" customFormat="1" ht="15" hidden="1" customHeight="1" x14ac:dyDescent="0.2">
      <c r="A413" s="306"/>
      <c r="B413" s="487"/>
      <c r="C413" s="487"/>
      <c r="D413" s="487"/>
      <c r="E413" s="487"/>
      <c r="F413" s="488"/>
      <c r="G413" s="98"/>
      <c r="H413" s="98"/>
      <c r="I413" s="98"/>
      <c r="J413" s="98"/>
      <c r="K413" s="98"/>
      <c r="L413" s="98"/>
      <c r="M413" s="98"/>
      <c r="N413" s="98"/>
      <c r="O413" s="98"/>
      <c r="P413" s="145"/>
      <c r="Q413" s="197">
        <f t="shared" si="179"/>
        <v>0</v>
      </c>
      <c r="R413" s="412"/>
      <c r="S413" s="413"/>
      <c r="T413" s="204"/>
      <c r="U413" s="200"/>
      <c r="V413" s="201"/>
      <c r="W413" s="201"/>
      <c r="X413" s="201"/>
      <c r="Y413" s="201"/>
      <c r="Z413" s="201"/>
      <c r="AA413" s="201"/>
      <c r="AB413" s="201"/>
      <c r="AC413" s="201"/>
      <c r="AD413" s="201"/>
      <c r="AE413" s="201"/>
      <c r="AF413" s="201"/>
      <c r="AG413" s="201"/>
      <c r="AH413" s="201"/>
      <c r="AI413" s="201"/>
      <c r="AJ413" s="201"/>
      <c r="AK413" s="201"/>
      <c r="AL413" s="201"/>
      <c r="AM413" s="201"/>
      <c r="AN413" s="201"/>
      <c r="AO413" s="201"/>
      <c r="AP413" s="201"/>
      <c r="AQ413" s="201"/>
      <c r="AR413" s="201"/>
      <c r="AS413" s="201"/>
      <c r="AT413" s="201"/>
      <c r="AU413" s="201"/>
      <c r="AV413" s="201"/>
      <c r="AW413" s="201"/>
      <c r="AX413" s="201"/>
      <c r="AY413" s="201"/>
    </row>
    <row r="414" spans="1:51" s="3" customFormat="1" ht="15" hidden="1" customHeight="1" x14ac:dyDescent="0.2">
      <c r="A414" s="306"/>
      <c r="B414" s="487"/>
      <c r="C414" s="487"/>
      <c r="D414" s="487"/>
      <c r="E414" s="487"/>
      <c r="F414" s="488"/>
      <c r="G414" s="98"/>
      <c r="H414" s="98"/>
      <c r="I414" s="98"/>
      <c r="J414" s="98"/>
      <c r="K414" s="98"/>
      <c r="L414" s="98"/>
      <c r="M414" s="98"/>
      <c r="N414" s="98"/>
      <c r="O414" s="98"/>
      <c r="P414" s="145"/>
      <c r="Q414" s="196">
        <f t="shared" si="179"/>
        <v>0</v>
      </c>
      <c r="R414" s="412"/>
      <c r="S414" s="413"/>
      <c r="T414" s="204"/>
      <c r="U414" s="200"/>
      <c r="V414" s="201"/>
      <c r="W414" s="201"/>
      <c r="X414" s="201"/>
      <c r="Y414" s="201"/>
      <c r="Z414" s="201"/>
      <c r="AA414" s="201"/>
      <c r="AB414" s="201"/>
      <c r="AC414" s="201"/>
      <c r="AD414" s="201"/>
      <c r="AE414" s="201"/>
      <c r="AF414" s="201"/>
      <c r="AG414" s="201"/>
      <c r="AH414" s="201"/>
      <c r="AI414" s="201"/>
      <c r="AJ414" s="201"/>
      <c r="AK414" s="201"/>
      <c r="AL414" s="201"/>
      <c r="AM414" s="201"/>
      <c r="AN414" s="201"/>
      <c r="AO414" s="201"/>
      <c r="AP414" s="201"/>
      <c r="AQ414" s="201"/>
      <c r="AR414" s="201"/>
      <c r="AS414" s="201"/>
      <c r="AT414" s="201"/>
      <c r="AU414" s="201"/>
      <c r="AV414" s="201"/>
      <c r="AW414" s="201"/>
      <c r="AX414" s="201"/>
      <c r="AY414" s="201"/>
    </row>
    <row r="415" spans="1:51" s="3" customFormat="1" hidden="1" x14ac:dyDescent="0.2">
      <c r="A415" s="307"/>
      <c r="B415" s="487"/>
      <c r="C415" s="487"/>
      <c r="D415" s="487"/>
      <c r="E415" s="487"/>
      <c r="F415" s="488"/>
      <c r="G415" s="98"/>
      <c r="H415" s="98"/>
      <c r="I415" s="98"/>
      <c r="J415" s="98"/>
      <c r="K415" s="98"/>
      <c r="L415" s="98"/>
      <c r="M415" s="98"/>
      <c r="N415" s="98"/>
      <c r="O415" s="98"/>
      <c r="P415" s="145"/>
      <c r="Q415" s="197">
        <f t="shared" si="179"/>
        <v>0</v>
      </c>
      <c r="R415" s="412"/>
      <c r="S415" s="413"/>
      <c r="T415" s="204"/>
      <c r="U415" s="200"/>
      <c r="V415" s="201"/>
      <c r="W415" s="201"/>
      <c r="X415" s="201"/>
      <c r="Y415" s="201"/>
      <c r="Z415" s="201"/>
      <c r="AA415" s="201"/>
      <c r="AB415" s="201"/>
      <c r="AC415" s="201"/>
      <c r="AD415" s="201"/>
      <c r="AE415" s="201"/>
      <c r="AF415" s="201"/>
      <c r="AG415" s="201"/>
      <c r="AH415" s="201"/>
      <c r="AI415" s="201"/>
      <c r="AJ415" s="201"/>
      <c r="AK415" s="201"/>
      <c r="AL415" s="201"/>
      <c r="AM415" s="201"/>
      <c r="AN415" s="201"/>
      <c r="AO415" s="201"/>
      <c r="AP415" s="201"/>
      <c r="AQ415" s="201"/>
      <c r="AR415" s="201"/>
      <c r="AS415" s="201"/>
      <c r="AT415" s="201"/>
      <c r="AU415" s="201"/>
      <c r="AV415" s="201"/>
      <c r="AW415" s="201"/>
      <c r="AX415" s="201"/>
      <c r="AY415" s="201"/>
    </row>
    <row r="416" spans="1:51" s="3" customFormat="1" hidden="1" x14ac:dyDescent="0.2">
      <c r="A416" s="307"/>
      <c r="B416" s="487"/>
      <c r="C416" s="487"/>
      <c r="D416" s="487"/>
      <c r="E416" s="487"/>
      <c r="F416" s="488"/>
      <c r="G416" s="98"/>
      <c r="H416" s="98"/>
      <c r="I416" s="98"/>
      <c r="J416" s="98"/>
      <c r="K416" s="98"/>
      <c r="L416" s="98"/>
      <c r="M416" s="98"/>
      <c r="N416" s="98"/>
      <c r="O416" s="98"/>
      <c r="P416" s="145"/>
      <c r="Q416" s="196">
        <f t="shared" si="179"/>
        <v>0</v>
      </c>
      <c r="R416" s="412"/>
      <c r="S416" s="413"/>
      <c r="T416" s="204"/>
      <c r="U416" s="200"/>
      <c r="V416" s="201"/>
      <c r="W416" s="201"/>
      <c r="X416" s="201"/>
      <c r="Y416" s="201"/>
      <c r="Z416" s="201"/>
      <c r="AA416" s="201"/>
      <c r="AB416" s="201"/>
      <c r="AC416" s="201"/>
      <c r="AD416" s="201"/>
      <c r="AE416" s="201"/>
      <c r="AF416" s="201"/>
      <c r="AG416" s="201"/>
      <c r="AH416" s="201"/>
      <c r="AI416" s="201"/>
      <c r="AJ416" s="201"/>
      <c r="AK416" s="201"/>
      <c r="AL416" s="201"/>
      <c r="AM416" s="201"/>
      <c r="AN416" s="201"/>
      <c r="AO416" s="201"/>
      <c r="AP416" s="201"/>
      <c r="AQ416" s="201"/>
      <c r="AR416" s="201"/>
      <c r="AS416" s="201"/>
      <c r="AT416" s="201"/>
      <c r="AU416" s="201"/>
      <c r="AV416" s="201"/>
      <c r="AW416" s="201"/>
      <c r="AX416" s="201"/>
      <c r="AY416" s="201"/>
    </row>
    <row r="417" spans="1:51" s="3" customFormat="1" hidden="1" x14ac:dyDescent="0.2">
      <c r="A417" s="307"/>
      <c r="B417" s="487"/>
      <c r="C417" s="487"/>
      <c r="D417" s="487"/>
      <c r="E417" s="487"/>
      <c r="F417" s="488"/>
      <c r="G417" s="98"/>
      <c r="H417" s="98"/>
      <c r="I417" s="98"/>
      <c r="J417" s="98"/>
      <c r="K417" s="98"/>
      <c r="L417" s="98"/>
      <c r="M417" s="98"/>
      <c r="N417" s="98"/>
      <c r="O417" s="98"/>
      <c r="P417" s="145"/>
      <c r="Q417" s="197">
        <f t="shared" si="179"/>
        <v>0</v>
      </c>
      <c r="R417" s="412"/>
      <c r="S417" s="413"/>
      <c r="T417" s="204"/>
      <c r="U417" s="200"/>
      <c r="V417" s="201"/>
      <c r="W417" s="201"/>
      <c r="X417" s="201"/>
      <c r="Y417" s="201"/>
      <c r="Z417" s="201"/>
      <c r="AA417" s="201"/>
      <c r="AB417" s="201"/>
      <c r="AC417" s="201"/>
      <c r="AD417" s="201"/>
      <c r="AE417" s="201"/>
      <c r="AF417" s="201"/>
      <c r="AG417" s="201"/>
      <c r="AH417" s="201"/>
      <c r="AI417" s="201"/>
      <c r="AJ417" s="201"/>
      <c r="AK417" s="201"/>
      <c r="AL417" s="201"/>
      <c r="AM417" s="201"/>
      <c r="AN417" s="201"/>
      <c r="AO417" s="201"/>
      <c r="AP417" s="201"/>
      <c r="AQ417" s="201"/>
      <c r="AR417" s="201"/>
      <c r="AS417" s="201"/>
      <c r="AT417" s="201"/>
      <c r="AU417" s="201"/>
      <c r="AV417" s="201"/>
      <c r="AW417" s="201"/>
      <c r="AX417" s="201"/>
      <c r="AY417" s="201"/>
    </row>
    <row r="418" spans="1:51" s="3" customFormat="1" hidden="1" x14ac:dyDescent="0.2">
      <c r="A418" s="307"/>
      <c r="B418" s="487"/>
      <c r="C418" s="487"/>
      <c r="D418" s="487"/>
      <c r="E418" s="487"/>
      <c r="F418" s="488"/>
      <c r="G418" s="98"/>
      <c r="H418" s="98"/>
      <c r="I418" s="98"/>
      <c r="J418" s="98"/>
      <c r="K418" s="98"/>
      <c r="L418" s="98"/>
      <c r="M418" s="98"/>
      <c r="N418" s="98"/>
      <c r="O418" s="98"/>
      <c r="P418" s="145"/>
      <c r="Q418" s="196">
        <f t="shared" si="179"/>
        <v>0</v>
      </c>
      <c r="R418" s="412"/>
      <c r="S418" s="413"/>
      <c r="T418" s="204"/>
      <c r="U418" s="200"/>
      <c r="V418" s="201"/>
      <c r="W418" s="201"/>
      <c r="X418" s="201"/>
      <c r="Y418" s="201"/>
      <c r="Z418" s="201"/>
      <c r="AA418" s="201"/>
      <c r="AB418" s="201"/>
      <c r="AC418" s="201"/>
      <c r="AD418" s="201"/>
      <c r="AE418" s="201"/>
      <c r="AF418" s="201"/>
      <c r="AG418" s="201"/>
      <c r="AH418" s="201"/>
      <c r="AI418" s="201"/>
      <c r="AJ418" s="201"/>
      <c r="AK418" s="201"/>
      <c r="AL418" s="201"/>
      <c r="AM418" s="201"/>
      <c r="AN418" s="201"/>
      <c r="AO418" s="201"/>
      <c r="AP418" s="201"/>
      <c r="AQ418" s="201"/>
      <c r="AR418" s="201"/>
      <c r="AS418" s="201"/>
      <c r="AT418" s="201"/>
      <c r="AU418" s="201"/>
      <c r="AV418" s="201"/>
      <c r="AW418" s="201"/>
      <c r="AX418" s="201"/>
      <c r="AY418" s="201"/>
    </row>
    <row r="419" spans="1:51" s="3" customFormat="1" hidden="1" x14ac:dyDescent="0.2">
      <c r="A419" s="307"/>
      <c r="B419" s="487"/>
      <c r="C419" s="487"/>
      <c r="D419" s="487"/>
      <c r="E419" s="487"/>
      <c r="F419" s="488"/>
      <c r="G419" s="98"/>
      <c r="H419" s="98"/>
      <c r="I419" s="98"/>
      <c r="J419" s="98"/>
      <c r="K419" s="98"/>
      <c r="L419" s="98"/>
      <c r="M419" s="98"/>
      <c r="N419" s="98"/>
      <c r="O419" s="98"/>
      <c r="P419" s="145"/>
      <c r="Q419" s="197">
        <f t="shared" si="179"/>
        <v>0</v>
      </c>
      <c r="R419" s="412"/>
      <c r="S419" s="413"/>
      <c r="T419" s="204"/>
      <c r="U419" s="200"/>
      <c r="V419" s="201"/>
      <c r="W419" s="201"/>
      <c r="X419" s="201"/>
      <c r="Y419" s="201"/>
      <c r="Z419" s="201"/>
      <c r="AA419" s="201"/>
      <c r="AB419" s="201"/>
      <c r="AC419" s="201"/>
      <c r="AD419" s="201"/>
      <c r="AE419" s="201"/>
      <c r="AF419" s="201"/>
      <c r="AG419" s="201"/>
      <c r="AH419" s="201"/>
      <c r="AI419" s="201"/>
      <c r="AJ419" s="201"/>
      <c r="AK419" s="201"/>
      <c r="AL419" s="201"/>
      <c r="AM419" s="201"/>
      <c r="AN419" s="201"/>
      <c r="AO419" s="201"/>
      <c r="AP419" s="201"/>
      <c r="AQ419" s="201"/>
      <c r="AR419" s="201"/>
      <c r="AS419" s="201"/>
      <c r="AT419" s="201"/>
      <c r="AU419" s="201"/>
      <c r="AV419" s="201"/>
      <c r="AW419" s="201"/>
      <c r="AX419" s="201"/>
      <c r="AY419" s="201"/>
    </row>
    <row r="420" spans="1:51" s="3" customFormat="1" hidden="1" x14ac:dyDescent="0.2">
      <c r="A420" s="307"/>
      <c r="B420" s="487"/>
      <c r="C420" s="487"/>
      <c r="D420" s="487"/>
      <c r="E420" s="487"/>
      <c r="F420" s="488"/>
      <c r="G420" s="98"/>
      <c r="H420" s="98"/>
      <c r="I420" s="98"/>
      <c r="J420" s="98"/>
      <c r="K420" s="98"/>
      <c r="L420" s="98"/>
      <c r="M420" s="98"/>
      <c r="N420" s="98"/>
      <c r="O420" s="98"/>
      <c r="P420" s="145"/>
      <c r="Q420" s="196">
        <f t="shared" si="179"/>
        <v>0</v>
      </c>
      <c r="R420" s="412"/>
      <c r="S420" s="413"/>
      <c r="T420" s="204"/>
      <c r="U420" s="200"/>
      <c r="V420" s="201"/>
      <c r="W420" s="201"/>
      <c r="X420" s="201"/>
      <c r="Y420" s="201"/>
      <c r="Z420" s="201"/>
      <c r="AA420" s="201"/>
      <c r="AB420" s="201"/>
      <c r="AC420" s="201"/>
      <c r="AD420" s="201"/>
      <c r="AE420" s="201"/>
      <c r="AF420" s="201"/>
      <c r="AG420" s="201"/>
      <c r="AH420" s="201"/>
      <c r="AI420" s="201"/>
      <c r="AJ420" s="201"/>
      <c r="AK420" s="201"/>
      <c r="AL420" s="201"/>
      <c r="AM420" s="201"/>
      <c r="AN420" s="201"/>
      <c r="AO420" s="201"/>
      <c r="AP420" s="201"/>
      <c r="AQ420" s="201"/>
      <c r="AR420" s="201"/>
      <c r="AS420" s="201"/>
      <c r="AT420" s="201"/>
      <c r="AU420" s="201"/>
      <c r="AV420" s="201"/>
      <c r="AW420" s="201"/>
      <c r="AX420" s="201"/>
      <c r="AY420" s="201"/>
    </row>
    <row r="421" spans="1:51" s="3" customFormat="1" hidden="1" x14ac:dyDescent="0.2">
      <c r="A421" s="307"/>
      <c r="B421" s="487"/>
      <c r="C421" s="487"/>
      <c r="D421" s="487"/>
      <c r="E421" s="487"/>
      <c r="F421" s="488"/>
      <c r="G421" s="98"/>
      <c r="H421" s="98"/>
      <c r="I421" s="98"/>
      <c r="J421" s="98"/>
      <c r="K421" s="98"/>
      <c r="L421" s="98"/>
      <c r="M421" s="98"/>
      <c r="N421" s="98"/>
      <c r="O421" s="98"/>
      <c r="P421" s="145"/>
      <c r="Q421" s="197">
        <f t="shared" si="179"/>
        <v>0</v>
      </c>
      <c r="R421" s="412"/>
      <c r="S421" s="413"/>
      <c r="T421" s="204"/>
      <c r="U421" s="200"/>
      <c r="V421" s="201"/>
      <c r="W421" s="201"/>
      <c r="X421" s="201"/>
      <c r="Y421" s="201"/>
      <c r="Z421" s="201"/>
      <c r="AA421" s="201"/>
      <c r="AB421" s="201"/>
      <c r="AC421" s="201"/>
      <c r="AD421" s="201"/>
      <c r="AE421" s="201"/>
      <c r="AF421" s="201"/>
      <c r="AG421" s="201"/>
      <c r="AH421" s="201"/>
      <c r="AI421" s="201"/>
      <c r="AJ421" s="201"/>
      <c r="AK421" s="201"/>
      <c r="AL421" s="201"/>
      <c r="AM421" s="201"/>
      <c r="AN421" s="201"/>
      <c r="AO421" s="201"/>
      <c r="AP421" s="201"/>
      <c r="AQ421" s="201"/>
      <c r="AR421" s="201"/>
      <c r="AS421" s="201"/>
      <c r="AT421" s="201"/>
      <c r="AU421" s="201"/>
      <c r="AV421" s="201"/>
      <c r="AW421" s="201"/>
      <c r="AX421" s="201"/>
      <c r="AY421" s="201"/>
    </row>
    <row r="422" spans="1:51" s="3" customFormat="1" hidden="1" x14ac:dyDescent="0.2">
      <c r="A422" s="307"/>
      <c r="B422" s="487"/>
      <c r="C422" s="487"/>
      <c r="D422" s="487"/>
      <c r="E422" s="487"/>
      <c r="F422" s="488"/>
      <c r="G422" s="98"/>
      <c r="H422" s="98"/>
      <c r="I422" s="98"/>
      <c r="J422" s="98"/>
      <c r="K422" s="98"/>
      <c r="L422" s="98"/>
      <c r="M422" s="98"/>
      <c r="N422" s="98"/>
      <c r="O422" s="98"/>
      <c r="P422" s="145"/>
      <c r="Q422" s="196">
        <f t="shared" si="179"/>
        <v>0</v>
      </c>
      <c r="R422" s="412"/>
      <c r="S422" s="413"/>
      <c r="T422" s="204"/>
      <c r="U422" s="200"/>
      <c r="V422" s="201"/>
      <c r="W422" s="201"/>
      <c r="X422" s="201"/>
      <c r="Y422" s="201"/>
      <c r="Z422" s="201"/>
      <c r="AA422" s="201"/>
      <c r="AB422" s="201"/>
      <c r="AC422" s="201"/>
      <c r="AD422" s="201"/>
      <c r="AE422" s="201"/>
      <c r="AF422" s="201"/>
      <c r="AG422" s="201"/>
      <c r="AH422" s="201"/>
      <c r="AI422" s="201"/>
      <c r="AJ422" s="201"/>
      <c r="AK422" s="201"/>
      <c r="AL422" s="201"/>
      <c r="AM422" s="201"/>
      <c r="AN422" s="201"/>
      <c r="AO422" s="201"/>
      <c r="AP422" s="201"/>
      <c r="AQ422" s="201"/>
      <c r="AR422" s="201"/>
      <c r="AS422" s="201"/>
      <c r="AT422" s="201"/>
      <c r="AU422" s="201"/>
      <c r="AV422" s="201"/>
      <c r="AW422" s="201"/>
      <c r="AX422" s="201"/>
      <c r="AY422" s="201"/>
    </row>
    <row r="423" spans="1:51" s="3" customFormat="1" hidden="1" x14ac:dyDescent="0.2">
      <c r="A423" s="307"/>
      <c r="B423" s="487"/>
      <c r="C423" s="487"/>
      <c r="D423" s="487"/>
      <c r="E423" s="487"/>
      <c r="F423" s="488"/>
      <c r="G423" s="98"/>
      <c r="H423" s="98"/>
      <c r="I423" s="98"/>
      <c r="J423" s="98"/>
      <c r="K423" s="98"/>
      <c r="L423" s="98"/>
      <c r="M423" s="98"/>
      <c r="N423" s="98"/>
      <c r="O423" s="98"/>
      <c r="P423" s="145"/>
      <c r="Q423" s="197">
        <f t="shared" si="179"/>
        <v>0</v>
      </c>
      <c r="R423" s="412"/>
      <c r="S423" s="413"/>
      <c r="T423" s="204"/>
      <c r="U423" s="200"/>
      <c r="V423" s="201"/>
      <c r="W423" s="201"/>
      <c r="X423" s="201"/>
      <c r="Y423" s="201"/>
      <c r="Z423" s="201"/>
      <c r="AA423" s="201"/>
      <c r="AB423" s="201"/>
      <c r="AC423" s="201"/>
      <c r="AD423" s="201"/>
      <c r="AE423" s="201"/>
      <c r="AF423" s="201"/>
      <c r="AG423" s="201"/>
      <c r="AH423" s="201"/>
      <c r="AI423" s="201"/>
      <c r="AJ423" s="201"/>
      <c r="AK423" s="201"/>
      <c r="AL423" s="201"/>
      <c r="AM423" s="201"/>
      <c r="AN423" s="201"/>
      <c r="AO423" s="201"/>
      <c r="AP423" s="201"/>
      <c r="AQ423" s="201"/>
      <c r="AR423" s="201"/>
      <c r="AS423" s="201"/>
      <c r="AT423" s="201"/>
      <c r="AU423" s="201"/>
      <c r="AV423" s="201"/>
      <c r="AW423" s="201"/>
      <c r="AX423" s="201"/>
      <c r="AY423" s="201"/>
    </row>
    <row r="424" spans="1:51" s="3" customFormat="1" hidden="1" x14ac:dyDescent="0.2">
      <c r="A424" s="307"/>
      <c r="B424" s="487"/>
      <c r="C424" s="487"/>
      <c r="D424" s="487"/>
      <c r="E424" s="487"/>
      <c r="F424" s="488"/>
      <c r="G424" s="98"/>
      <c r="H424" s="98"/>
      <c r="I424" s="98"/>
      <c r="J424" s="98"/>
      <c r="K424" s="98"/>
      <c r="L424" s="98"/>
      <c r="M424" s="98"/>
      <c r="N424" s="98"/>
      <c r="O424" s="98"/>
      <c r="P424" s="145"/>
      <c r="Q424" s="196">
        <f t="shared" si="179"/>
        <v>0</v>
      </c>
      <c r="R424" s="412"/>
      <c r="S424" s="413"/>
      <c r="T424" s="204"/>
      <c r="U424" s="200"/>
      <c r="V424" s="201"/>
      <c r="W424" s="201"/>
      <c r="X424" s="201"/>
      <c r="Y424" s="201"/>
      <c r="Z424" s="201"/>
      <c r="AA424" s="201"/>
      <c r="AB424" s="201"/>
      <c r="AC424" s="201"/>
      <c r="AD424" s="201"/>
      <c r="AE424" s="201"/>
      <c r="AF424" s="201"/>
      <c r="AG424" s="201"/>
      <c r="AH424" s="201"/>
      <c r="AI424" s="201"/>
      <c r="AJ424" s="201"/>
      <c r="AK424" s="201"/>
      <c r="AL424" s="201"/>
      <c r="AM424" s="201"/>
      <c r="AN424" s="201"/>
      <c r="AO424" s="201"/>
      <c r="AP424" s="201"/>
      <c r="AQ424" s="201"/>
      <c r="AR424" s="201"/>
      <c r="AS424" s="201"/>
      <c r="AT424" s="201"/>
      <c r="AU424" s="201"/>
      <c r="AV424" s="201"/>
      <c r="AW424" s="201"/>
      <c r="AX424" s="201"/>
      <c r="AY424" s="201"/>
    </row>
    <row r="425" spans="1:51" s="3" customFormat="1" hidden="1" x14ac:dyDescent="0.2">
      <c r="A425" s="307"/>
      <c r="B425" s="487"/>
      <c r="C425" s="487"/>
      <c r="D425" s="487"/>
      <c r="E425" s="487"/>
      <c r="F425" s="488"/>
      <c r="G425" s="98"/>
      <c r="H425" s="98"/>
      <c r="I425" s="98"/>
      <c r="J425" s="98"/>
      <c r="K425" s="98"/>
      <c r="L425" s="98"/>
      <c r="M425" s="98"/>
      <c r="N425" s="98"/>
      <c r="O425" s="98"/>
      <c r="P425" s="145"/>
      <c r="Q425" s="197">
        <f t="shared" si="179"/>
        <v>0</v>
      </c>
      <c r="R425" s="412"/>
      <c r="S425" s="413"/>
      <c r="T425" s="204"/>
      <c r="U425" s="200"/>
      <c r="V425" s="201"/>
      <c r="W425" s="201"/>
      <c r="X425" s="201"/>
      <c r="Y425" s="201"/>
      <c r="Z425" s="201"/>
      <c r="AA425" s="201"/>
      <c r="AB425" s="201"/>
      <c r="AC425" s="201"/>
      <c r="AD425" s="201"/>
      <c r="AE425" s="201"/>
      <c r="AF425" s="201"/>
      <c r="AG425" s="201"/>
      <c r="AH425" s="201"/>
      <c r="AI425" s="201"/>
      <c r="AJ425" s="201"/>
      <c r="AK425" s="201"/>
      <c r="AL425" s="201"/>
      <c r="AM425" s="201"/>
      <c r="AN425" s="201"/>
      <c r="AO425" s="201"/>
      <c r="AP425" s="201"/>
      <c r="AQ425" s="201"/>
      <c r="AR425" s="201"/>
      <c r="AS425" s="201"/>
      <c r="AT425" s="201"/>
      <c r="AU425" s="201"/>
      <c r="AV425" s="201"/>
      <c r="AW425" s="201"/>
      <c r="AX425" s="201"/>
      <c r="AY425" s="201"/>
    </row>
    <row r="426" spans="1:51" s="3" customFormat="1" hidden="1" x14ac:dyDescent="0.2">
      <c r="A426" s="307"/>
      <c r="B426" s="487"/>
      <c r="C426" s="487"/>
      <c r="D426" s="487"/>
      <c r="E426" s="487"/>
      <c r="F426" s="488"/>
      <c r="G426" s="98"/>
      <c r="H426" s="98"/>
      <c r="I426" s="98"/>
      <c r="J426" s="98"/>
      <c r="K426" s="98"/>
      <c r="L426" s="98"/>
      <c r="M426" s="98"/>
      <c r="N426" s="98"/>
      <c r="O426" s="98"/>
      <c r="P426" s="145"/>
      <c r="Q426" s="196">
        <f t="shared" si="179"/>
        <v>0</v>
      </c>
      <c r="R426" s="412"/>
      <c r="S426" s="413"/>
      <c r="T426" s="204"/>
      <c r="U426" s="200"/>
      <c r="V426" s="201"/>
      <c r="W426" s="201"/>
      <c r="X426" s="201"/>
      <c r="Y426" s="201"/>
      <c r="Z426" s="201"/>
      <c r="AA426" s="201"/>
      <c r="AB426" s="201"/>
      <c r="AC426" s="201"/>
      <c r="AD426" s="201"/>
      <c r="AE426" s="201"/>
      <c r="AF426" s="201"/>
      <c r="AG426" s="201"/>
      <c r="AH426" s="201"/>
      <c r="AI426" s="201"/>
      <c r="AJ426" s="201"/>
      <c r="AK426" s="201"/>
      <c r="AL426" s="201"/>
      <c r="AM426" s="201"/>
      <c r="AN426" s="201"/>
      <c r="AO426" s="201"/>
      <c r="AP426" s="201"/>
      <c r="AQ426" s="201"/>
      <c r="AR426" s="201"/>
      <c r="AS426" s="201"/>
      <c r="AT426" s="201"/>
      <c r="AU426" s="201"/>
      <c r="AV426" s="201"/>
      <c r="AW426" s="201"/>
      <c r="AX426" s="201"/>
      <c r="AY426" s="201"/>
    </row>
    <row r="427" spans="1:51" s="3" customFormat="1" hidden="1" x14ac:dyDescent="0.2">
      <c r="A427" s="307"/>
      <c r="B427" s="487"/>
      <c r="C427" s="487"/>
      <c r="D427" s="487"/>
      <c r="E427" s="487"/>
      <c r="F427" s="488"/>
      <c r="G427" s="98"/>
      <c r="H427" s="98"/>
      <c r="I427" s="98"/>
      <c r="J427" s="98"/>
      <c r="K427" s="98"/>
      <c r="L427" s="98"/>
      <c r="M427" s="98"/>
      <c r="N427" s="98"/>
      <c r="O427" s="98"/>
      <c r="P427" s="145"/>
      <c r="Q427" s="197">
        <f t="shared" si="179"/>
        <v>0</v>
      </c>
      <c r="R427" s="412"/>
      <c r="S427" s="413"/>
      <c r="T427" s="204"/>
      <c r="U427" s="200"/>
      <c r="V427" s="201"/>
      <c r="W427" s="201"/>
      <c r="X427" s="201"/>
      <c r="Y427" s="201"/>
      <c r="Z427" s="201"/>
      <c r="AA427" s="201"/>
      <c r="AB427" s="201"/>
      <c r="AC427" s="201"/>
      <c r="AD427" s="201"/>
      <c r="AE427" s="201"/>
      <c r="AF427" s="201"/>
      <c r="AG427" s="201"/>
      <c r="AH427" s="201"/>
      <c r="AI427" s="201"/>
      <c r="AJ427" s="201"/>
      <c r="AK427" s="201"/>
      <c r="AL427" s="201"/>
      <c r="AM427" s="201"/>
      <c r="AN427" s="201"/>
      <c r="AO427" s="201"/>
      <c r="AP427" s="201"/>
      <c r="AQ427" s="201"/>
      <c r="AR427" s="201"/>
      <c r="AS427" s="201"/>
      <c r="AT427" s="201"/>
      <c r="AU427" s="201"/>
      <c r="AV427" s="201"/>
      <c r="AW427" s="201"/>
      <c r="AX427" s="201"/>
      <c r="AY427" s="201"/>
    </row>
    <row r="428" spans="1:51" s="3" customFormat="1" hidden="1" x14ac:dyDescent="0.2">
      <c r="A428" s="307"/>
      <c r="B428" s="487"/>
      <c r="C428" s="487"/>
      <c r="D428" s="487"/>
      <c r="E428" s="487"/>
      <c r="F428" s="488"/>
      <c r="G428" s="98"/>
      <c r="H428" s="98"/>
      <c r="I428" s="98"/>
      <c r="J428" s="98"/>
      <c r="K428" s="98"/>
      <c r="L428" s="98"/>
      <c r="M428" s="98"/>
      <c r="N428" s="98"/>
      <c r="O428" s="98"/>
      <c r="P428" s="145"/>
      <c r="Q428" s="196">
        <f t="shared" si="179"/>
        <v>0</v>
      </c>
      <c r="R428" s="412"/>
      <c r="S428" s="413"/>
      <c r="T428" s="204"/>
      <c r="U428" s="200"/>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1"/>
      <c r="AY428" s="201"/>
    </row>
    <row r="429" spans="1:51" s="3" customFormat="1" hidden="1" x14ac:dyDescent="0.2">
      <c r="A429" s="307"/>
      <c r="B429" s="487"/>
      <c r="C429" s="487"/>
      <c r="D429" s="487"/>
      <c r="E429" s="487"/>
      <c r="F429" s="488"/>
      <c r="G429" s="98"/>
      <c r="H429" s="98"/>
      <c r="I429" s="98"/>
      <c r="J429" s="98"/>
      <c r="K429" s="98"/>
      <c r="L429" s="98"/>
      <c r="M429" s="98"/>
      <c r="N429" s="98"/>
      <c r="O429" s="98"/>
      <c r="P429" s="145"/>
      <c r="Q429" s="197">
        <f t="shared" si="179"/>
        <v>0</v>
      </c>
      <c r="R429" s="412"/>
      <c r="S429" s="413"/>
      <c r="T429" s="204"/>
      <c r="U429" s="200"/>
      <c r="V429" s="201"/>
      <c r="W429" s="201"/>
      <c r="X429" s="201"/>
      <c r="Y429" s="201"/>
      <c r="Z429" s="201"/>
      <c r="AA429" s="201"/>
      <c r="AB429" s="201"/>
      <c r="AC429" s="201"/>
      <c r="AD429" s="201"/>
      <c r="AE429" s="201"/>
      <c r="AF429" s="201"/>
      <c r="AG429" s="201"/>
      <c r="AH429" s="201"/>
      <c r="AI429" s="201"/>
      <c r="AJ429" s="201"/>
      <c r="AK429" s="201"/>
      <c r="AL429" s="201"/>
      <c r="AM429" s="201"/>
      <c r="AN429" s="201"/>
      <c r="AO429" s="201"/>
      <c r="AP429" s="201"/>
      <c r="AQ429" s="201"/>
      <c r="AR429" s="201"/>
      <c r="AS429" s="201"/>
      <c r="AT429" s="201"/>
      <c r="AU429" s="201"/>
      <c r="AV429" s="201"/>
      <c r="AW429" s="201"/>
      <c r="AX429" s="201"/>
      <c r="AY429" s="201"/>
    </row>
    <row r="430" spans="1:51" s="3" customFormat="1" hidden="1" x14ac:dyDescent="0.2">
      <c r="A430" s="307"/>
      <c r="B430" s="487"/>
      <c r="C430" s="487"/>
      <c r="D430" s="487"/>
      <c r="E430" s="487"/>
      <c r="F430" s="488"/>
      <c r="G430" s="98"/>
      <c r="H430" s="98"/>
      <c r="I430" s="98"/>
      <c r="J430" s="98"/>
      <c r="K430" s="98"/>
      <c r="L430" s="98"/>
      <c r="M430" s="98"/>
      <c r="N430" s="98"/>
      <c r="O430" s="98"/>
      <c r="P430" s="145"/>
      <c r="Q430" s="196">
        <f t="shared" si="179"/>
        <v>0</v>
      </c>
      <c r="R430" s="412"/>
      <c r="S430" s="413"/>
      <c r="T430" s="204"/>
      <c r="U430" s="200"/>
      <c r="V430" s="201"/>
      <c r="W430" s="201"/>
      <c r="X430" s="201"/>
      <c r="Y430" s="201"/>
      <c r="Z430" s="201"/>
      <c r="AA430" s="201"/>
      <c r="AB430" s="201"/>
      <c r="AC430" s="201"/>
      <c r="AD430" s="201"/>
      <c r="AE430" s="201"/>
      <c r="AF430" s="201"/>
      <c r="AG430" s="201"/>
      <c r="AH430" s="201"/>
      <c r="AI430" s="201"/>
      <c r="AJ430" s="201"/>
      <c r="AK430" s="201"/>
      <c r="AL430" s="201"/>
      <c r="AM430" s="201"/>
      <c r="AN430" s="201"/>
      <c r="AO430" s="201"/>
      <c r="AP430" s="201"/>
      <c r="AQ430" s="201"/>
      <c r="AR430" s="201"/>
      <c r="AS430" s="201"/>
      <c r="AT430" s="201"/>
      <c r="AU430" s="201"/>
      <c r="AV430" s="201"/>
      <c r="AW430" s="201"/>
      <c r="AX430" s="201"/>
      <c r="AY430" s="201"/>
    </row>
    <row r="431" spans="1:51" s="3" customFormat="1" hidden="1" x14ac:dyDescent="0.2">
      <c r="A431" s="307"/>
      <c r="B431" s="487"/>
      <c r="C431" s="487"/>
      <c r="D431" s="487"/>
      <c r="E431" s="487"/>
      <c r="F431" s="488"/>
      <c r="G431" s="98"/>
      <c r="H431" s="98"/>
      <c r="I431" s="98"/>
      <c r="J431" s="98"/>
      <c r="K431" s="98"/>
      <c r="L431" s="98"/>
      <c r="M431" s="98"/>
      <c r="N431" s="98"/>
      <c r="O431" s="98"/>
      <c r="P431" s="145"/>
      <c r="Q431" s="197">
        <f t="shared" si="179"/>
        <v>0</v>
      </c>
      <c r="R431" s="412"/>
      <c r="S431" s="413"/>
      <c r="T431" s="204"/>
      <c r="U431" s="200"/>
      <c r="V431" s="201"/>
      <c r="W431" s="201"/>
      <c r="X431" s="201"/>
      <c r="Y431" s="201"/>
      <c r="Z431" s="201"/>
      <c r="AA431" s="201"/>
      <c r="AB431" s="201"/>
      <c r="AC431" s="201"/>
      <c r="AD431" s="201"/>
      <c r="AE431" s="201"/>
      <c r="AF431" s="201"/>
      <c r="AG431" s="201"/>
      <c r="AH431" s="201"/>
      <c r="AI431" s="201"/>
      <c r="AJ431" s="201"/>
      <c r="AK431" s="201"/>
      <c r="AL431" s="201"/>
      <c r="AM431" s="201"/>
      <c r="AN431" s="201"/>
      <c r="AO431" s="201"/>
      <c r="AP431" s="201"/>
      <c r="AQ431" s="201"/>
      <c r="AR431" s="201"/>
      <c r="AS431" s="201"/>
      <c r="AT431" s="201"/>
      <c r="AU431" s="201"/>
      <c r="AV431" s="201"/>
      <c r="AW431" s="201"/>
      <c r="AX431" s="201"/>
      <c r="AY431" s="201"/>
    </row>
    <row r="432" spans="1:51" s="3" customFormat="1" hidden="1" x14ac:dyDescent="0.2">
      <c r="A432" s="307"/>
      <c r="B432" s="487"/>
      <c r="C432" s="487"/>
      <c r="D432" s="487"/>
      <c r="E432" s="487"/>
      <c r="F432" s="488"/>
      <c r="G432" s="98"/>
      <c r="H432" s="98"/>
      <c r="I432" s="98"/>
      <c r="J432" s="98"/>
      <c r="K432" s="98"/>
      <c r="L432" s="98"/>
      <c r="M432" s="98"/>
      <c r="N432" s="98"/>
      <c r="O432" s="98"/>
      <c r="P432" s="145"/>
      <c r="Q432" s="196">
        <f t="shared" si="179"/>
        <v>0</v>
      </c>
      <c r="R432" s="412"/>
      <c r="S432" s="413"/>
      <c r="T432" s="204"/>
      <c r="U432" s="200"/>
      <c r="V432" s="201"/>
      <c r="W432" s="201"/>
      <c r="X432" s="201"/>
      <c r="Y432" s="201"/>
      <c r="Z432" s="201"/>
      <c r="AA432" s="201"/>
      <c r="AB432" s="201"/>
      <c r="AC432" s="201"/>
      <c r="AD432" s="201"/>
      <c r="AE432" s="201"/>
      <c r="AF432" s="201"/>
      <c r="AG432" s="201"/>
      <c r="AH432" s="201"/>
      <c r="AI432" s="201"/>
      <c r="AJ432" s="201"/>
      <c r="AK432" s="201"/>
      <c r="AL432" s="201"/>
      <c r="AM432" s="201"/>
      <c r="AN432" s="201"/>
      <c r="AO432" s="201"/>
      <c r="AP432" s="201"/>
      <c r="AQ432" s="201"/>
      <c r="AR432" s="201"/>
      <c r="AS432" s="201"/>
      <c r="AT432" s="201"/>
      <c r="AU432" s="201"/>
      <c r="AV432" s="201"/>
      <c r="AW432" s="201"/>
      <c r="AX432" s="201"/>
      <c r="AY432" s="201"/>
    </row>
    <row r="433" spans="1:51" s="3" customFormat="1" hidden="1" x14ac:dyDescent="0.2">
      <c r="A433" s="307"/>
      <c r="B433" s="487"/>
      <c r="C433" s="487"/>
      <c r="D433" s="487"/>
      <c r="E433" s="487"/>
      <c r="F433" s="488"/>
      <c r="G433" s="98"/>
      <c r="H433" s="98"/>
      <c r="I433" s="98"/>
      <c r="J433" s="98"/>
      <c r="K433" s="98"/>
      <c r="L433" s="98"/>
      <c r="M433" s="98"/>
      <c r="N433" s="98"/>
      <c r="O433" s="98"/>
      <c r="P433" s="145"/>
      <c r="Q433" s="197">
        <f t="shared" si="179"/>
        <v>0</v>
      </c>
      <c r="R433" s="412"/>
      <c r="S433" s="413"/>
      <c r="T433" s="204"/>
      <c r="U433" s="200"/>
      <c r="V433" s="201"/>
      <c r="W433" s="201"/>
      <c r="X433" s="201"/>
      <c r="Y433" s="201"/>
      <c r="Z433" s="201"/>
      <c r="AA433" s="201"/>
      <c r="AB433" s="201"/>
      <c r="AC433" s="201"/>
      <c r="AD433" s="201"/>
      <c r="AE433" s="201"/>
      <c r="AF433" s="201"/>
      <c r="AG433" s="201"/>
      <c r="AH433" s="201"/>
      <c r="AI433" s="201"/>
      <c r="AJ433" s="201"/>
      <c r="AK433" s="201"/>
      <c r="AL433" s="201"/>
      <c r="AM433" s="201"/>
      <c r="AN433" s="201"/>
      <c r="AO433" s="201"/>
      <c r="AP433" s="201"/>
      <c r="AQ433" s="201"/>
      <c r="AR433" s="201"/>
      <c r="AS433" s="201"/>
      <c r="AT433" s="201"/>
      <c r="AU433" s="201"/>
      <c r="AV433" s="201"/>
      <c r="AW433" s="201"/>
      <c r="AX433" s="201"/>
      <c r="AY433" s="201"/>
    </row>
    <row r="434" spans="1:51" s="3" customFormat="1" hidden="1" x14ac:dyDescent="0.2">
      <c r="A434" s="307"/>
      <c r="B434" s="487"/>
      <c r="C434" s="487"/>
      <c r="D434" s="487"/>
      <c r="E434" s="487"/>
      <c r="F434" s="488"/>
      <c r="G434" s="98"/>
      <c r="H434" s="98"/>
      <c r="I434" s="98"/>
      <c r="J434" s="98"/>
      <c r="K434" s="98"/>
      <c r="L434" s="98"/>
      <c r="M434" s="98"/>
      <c r="N434" s="98"/>
      <c r="O434" s="98"/>
      <c r="P434" s="145"/>
      <c r="Q434" s="196">
        <f t="shared" si="179"/>
        <v>0</v>
      </c>
      <c r="R434" s="412"/>
      <c r="S434" s="413"/>
      <c r="T434" s="204"/>
      <c r="U434" s="200"/>
      <c r="V434" s="201"/>
      <c r="W434" s="201"/>
      <c r="X434" s="201"/>
      <c r="Y434" s="201"/>
      <c r="Z434" s="201"/>
      <c r="AA434" s="201"/>
      <c r="AB434" s="201"/>
      <c r="AC434" s="201"/>
      <c r="AD434" s="201"/>
      <c r="AE434" s="201"/>
      <c r="AF434" s="201"/>
      <c r="AG434" s="201"/>
      <c r="AH434" s="201"/>
      <c r="AI434" s="201"/>
      <c r="AJ434" s="201"/>
      <c r="AK434" s="201"/>
      <c r="AL434" s="201"/>
      <c r="AM434" s="201"/>
      <c r="AN434" s="201"/>
      <c r="AO434" s="201"/>
      <c r="AP434" s="201"/>
      <c r="AQ434" s="201"/>
      <c r="AR434" s="201"/>
      <c r="AS434" s="201"/>
      <c r="AT434" s="201"/>
      <c r="AU434" s="201"/>
      <c r="AV434" s="201"/>
      <c r="AW434" s="201"/>
      <c r="AX434" s="201"/>
      <c r="AY434" s="201"/>
    </row>
    <row r="435" spans="1:51" s="3" customFormat="1" hidden="1" x14ac:dyDescent="0.2">
      <c r="A435" s="307"/>
      <c r="B435" s="487"/>
      <c r="C435" s="487"/>
      <c r="D435" s="487"/>
      <c r="E435" s="487"/>
      <c r="F435" s="488"/>
      <c r="G435" s="98"/>
      <c r="H435" s="98"/>
      <c r="I435" s="98"/>
      <c r="J435" s="98"/>
      <c r="K435" s="98"/>
      <c r="L435" s="98"/>
      <c r="M435" s="98"/>
      <c r="N435" s="98"/>
      <c r="O435" s="98"/>
      <c r="P435" s="145"/>
      <c r="Q435" s="197">
        <f t="shared" si="179"/>
        <v>0</v>
      </c>
      <c r="R435" s="412"/>
      <c r="S435" s="413"/>
      <c r="T435" s="204"/>
      <c r="U435" s="200"/>
      <c r="V435" s="201"/>
      <c r="W435" s="201"/>
      <c r="X435" s="201"/>
      <c r="Y435" s="201"/>
      <c r="Z435" s="201"/>
      <c r="AA435" s="201"/>
      <c r="AB435" s="201"/>
      <c r="AC435" s="201"/>
      <c r="AD435" s="201"/>
      <c r="AE435" s="201"/>
      <c r="AF435" s="201"/>
      <c r="AG435" s="201"/>
      <c r="AH435" s="201"/>
      <c r="AI435" s="201"/>
      <c r="AJ435" s="201"/>
      <c r="AK435" s="201"/>
      <c r="AL435" s="201"/>
      <c r="AM435" s="201"/>
      <c r="AN435" s="201"/>
      <c r="AO435" s="201"/>
      <c r="AP435" s="201"/>
      <c r="AQ435" s="201"/>
      <c r="AR435" s="201"/>
      <c r="AS435" s="201"/>
      <c r="AT435" s="201"/>
      <c r="AU435" s="201"/>
      <c r="AV435" s="201"/>
      <c r="AW435" s="201"/>
      <c r="AX435" s="201"/>
      <c r="AY435" s="201"/>
    </row>
    <row r="436" spans="1:51" s="3" customFormat="1" hidden="1" x14ac:dyDescent="0.2">
      <c r="A436" s="307"/>
      <c r="B436" s="487"/>
      <c r="C436" s="487"/>
      <c r="D436" s="487"/>
      <c r="E436" s="487"/>
      <c r="F436" s="488"/>
      <c r="G436" s="98"/>
      <c r="H436" s="98"/>
      <c r="I436" s="98"/>
      <c r="J436" s="98"/>
      <c r="K436" s="98"/>
      <c r="L436" s="98"/>
      <c r="M436" s="98"/>
      <c r="N436" s="98"/>
      <c r="O436" s="98"/>
      <c r="P436" s="145"/>
      <c r="Q436" s="196">
        <f t="shared" si="179"/>
        <v>0</v>
      </c>
      <c r="R436" s="412"/>
      <c r="S436" s="413"/>
      <c r="T436" s="204"/>
      <c r="U436" s="200"/>
      <c r="V436" s="201"/>
      <c r="W436" s="201"/>
      <c r="X436" s="201"/>
      <c r="Y436" s="201"/>
      <c r="Z436" s="201"/>
      <c r="AA436" s="201"/>
      <c r="AB436" s="201"/>
      <c r="AC436" s="201"/>
      <c r="AD436" s="201"/>
      <c r="AE436" s="201"/>
      <c r="AF436" s="201"/>
      <c r="AG436" s="201"/>
      <c r="AH436" s="201"/>
      <c r="AI436" s="201"/>
      <c r="AJ436" s="201"/>
      <c r="AK436" s="201"/>
      <c r="AL436" s="201"/>
      <c r="AM436" s="201"/>
      <c r="AN436" s="201"/>
      <c r="AO436" s="201"/>
      <c r="AP436" s="201"/>
      <c r="AQ436" s="201"/>
      <c r="AR436" s="201"/>
      <c r="AS436" s="201"/>
      <c r="AT436" s="201"/>
      <c r="AU436" s="201"/>
      <c r="AV436" s="201"/>
      <c r="AW436" s="201"/>
      <c r="AX436" s="201"/>
      <c r="AY436" s="201"/>
    </row>
    <row r="437" spans="1:51" s="3" customFormat="1" hidden="1" x14ac:dyDescent="0.2">
      <c r="A437" s="307"/>
      <c r="B437" s="487"/>
      <c r="C437" s="487"/>
      <c r="D437" s="487"/>
      <c r="E437" s="487"/>
      <c r="F437" s="488"/>
      <c r="G437" s="98"/>
      <c r="H437" s="98"/>
      <c r="I437" s="98"/>
      <c r="J437" s="98"/>
      <c r="K437" s="98"/>
      <c r="L437" s="98"/>
      <c r="M437" s="98"/>
      <c r="N437" s="98"/>
      <c r="O437" s="98"/>
      <c r="P437" s="145"/>
      <c r="Q437" s="197">
        <f t="shared" si="179"/>
        <v>0</v>
      </c>
      <c r="R437" s="412"/>
      <c r="S437" s="413"/>
      <c r="T437" s="204"/>
      <c r="U437" s="200"/>
      <c r="V437" s="201"/>
      <c r="W437" s="201"/>
      <c r="X437" s="201"/>
      <c r="Y437" s="201"/>
      <c r="Z437" s="201"/>
      <c r="AA437" s="201"/>
      <c r="AB437" s="201"/>
      <c r="AC437" s="201"/>
      <c r="AD437" s="201"/>
      <c r="AE437" s="201"/>
      <c r="AF437" s="201"/>
      <c r="AG437" s="201"/>
      <c r="AH437" s="201"/>
      <c r="AI437" s="201"/>
      <c r="AJ437" s="201"/>
      <c r="AK437" s="201"/>
      <c r="AL437" s="201"/>
      <c r="AM437" s="201"/>
      <c r="AN437" s="201"/>
      <c r="AO437" s="201"/>
      <c r="AP437" s="201"/>
      <c r="AQ437" s="201"/>
      <c r="AR437" s="201"/>
      <c r="AS437" s="201"/>
      <c r="AT437" s="201"/>
      <c r="AU437" s="201"/>
      <c r="AV437" s="201"/>
      <c r="AW437" s="201"/>
      <c r="AX437" s="201"/>
      <c r="AY437" s="201"/>
    </row>
    <row r="438" spans="1:51" s="3" customFormat="1" hidden="1" x14ac:dyDescent="0.2">
      <c r="A438" s="307"/>
      <c r="B438" s="487"/>
      <c r="C438" s="487"/>
      <c r="D438" s="487"/>
      <c r="E438" s="487"/>
      <c r="F438" s="488"/>
      <c r="G438" s="98"/>
      <c r="H438" s="98"/>
      <c r="I438" s="98"/>
      <c r="J438" s="98"/>
      <c r="K438" s="98"/>
      <c r="L438" s="98"/>
      <c r="M438" s="98"/>
      <c r="N438" s="98"/>
      <c r="O438" s="98"/>
      <c r="P438" s="145"/>
      <c r="Q438" s="196">
        <f t="shared" si="179"/>
        <v>0</v>
      </c>
      <c r="R438" s="412"/>
      <c r="S438" s="413"/>
      <c r="T438" s="204"/>
      <c r="U438" s="200"/>
      <c r="V438" s="201"/>
      <c r="W438" s="201"/>
      <c r="X438" s="201"/>
      <c r="Y438" s="201"/>
      <c r="Z438" s="201"/>
      <c r="AA438" s="201"/>
      <c r="AB438" s="201"/>
      <c r="AC438" s="201"/>
      <c r="AD438" s="201"/>
      <c r="AE438" s="201"/>
      <c r="AF438" s="201"/>
      <c r="AG438" s="201"/>
      <c r="AH438" s="201"/>
      <c r="AI438" s="201"/>
      <c r="AJ438" s="201"/>
      <c r="AK438" s="201"/>
      <c r="AL438" s="201"/>
      <c r="AM438" s="201"/>
      <c r="AN438" s="201"/>
      <c r="AO438" s="201"/>
      <c r="AP438" s="201"/>
      <c r="AQ438" s="201"/>
      <c r="AR438" s="201"/>
      <c r="AS438" s="201"/>
      <c r="AT438" s="201"/>
      <c r="AU438" s="201"/>
      <c r="AV438" s="201"/>
      <c r="AW438" s="201"/>
      <c r="AX438" s="201"/>
      <c r="AY438" s="201"/>
    </row>
    <row r="439" spans="1:51" s="3" customFormat="1" hidden="1" x14ac:dyDescent="0.2">
      <c r="A439" s="307"/>
      <c r="B439" s="487"/>
      <c r="C439" s="487"/>
      <c r="D439" s="487"/>
      <c r="E439" s="487"/>
      <c r="F439" s="488"/>
      <c r="G439" s="98"/>
      <c r="H439" s="98"/>
      <c r="I439" s="98"/>
      <c r="J439" s="98"/>
      <c r="K439" s="98"/>
      <c r="L439" s="98"/>
      <c r="M439" s="98"/>
      <c r="N439" s="98"/>
      <c r="O439" s="98"/>
      <c r="P439" s="145"/>
      <c r="Q439" s="197">
        <f t="shared" si="179"/>
        <v>0</v>
      </c>
      <c r="R439" s="412"/>
      <c r="S439" s="413"/>
      <c r="T439" s="204"/>
      <c r="U439" s="200"/>
      <c r="V439" s="201"/>
      <c r="W439" s="201"/>
      <c r="X439" s="201"/>
      <c r="Y439" s="201"/>
      <c r="Z439" s="201"/>
      <c r="AA439" s="201"/>
      <c r="AB439" s="201"/>
      <c r="AC439" s="201"/>
      <c r="AD439" s="201"/>
      <c r="AE439" s="201"/>
      <c r="AF439" s="201"/>
      <c r="AG439" s="201"/>
      <c r="AH439" s="201"/>
      <c r="AI439" s="201"/>
      <c r="AJ439" s="201"/>
      <c r="AK439" s="201"/>
      <c r="AL439" s="201"/>
      <c r="AM439" s="201"/>
      <c r="AN439" s="201"/>
      <c r="AO439" s="201"/>
      <c r="AP439" s="201"/>
      <c r="AQ439" s="201"/>
      <c r="AR439" s="201"/>
      <c r="AS439" s="201"/>
      <c r="AT439" s="201"/>
      <c r="AU439" s="201"/>
      <c r="AV439" s="201"/>
      <c r="AW439" s="201"/>
      <c r="AX439" s="201"/>
      <c r="AY439" s="201"/>
    </row>
    <row r="440" spans="1:51" s="3" customFormat="1" hidden="1" x14ac:dyDescent="0.2">
      <c r="A440" s="307"/>
      <c r="B440" s="487"/>
      <c r="C440" s="487"/>
      <c r="D440" s="487"/>
      <c r="E440" s="487"/>
      <c r="F440" s="488"/>
      <c r="G440" s="98"/>
      <c r="H440" s="98"/>
      <c r="I440" s="98"/>
      <c r="J440" s="98"/>
      <c r="K440" s="98"/>
      <c r="L440" s="98"/>
      <c r="M440" s="98"/>
      <c r="N440" s="98"/>
      <c r="O440" s="98"/>
      <c r="P440" s="145"/>
      <c r="Q440" s="196">
        <f t="shared" si="179"/>
        <v>0</v>
      </c>
      <c r="R440" s="412"/>
      <c r="S440" s="413"/>
      <c r="T440" s="204"/>
      <c r="U440" s="200"/>
      <c r="V440" s="201"/>
      <c r="W440" s="201"/>
      <c r="X440" s="201"/>
      <c r="Y440" s="201"/>
      <c r="Z440" s="201"/>
      <c r="AA440" s="201"/>
      <c r="AB440" s="201"/>
      <c r="AC440" s="201"/>
      <c r="AD440" s="201"/>
      <c r="AE440" s="201"/>
      <c r="AF440" s="201"/>
      <c r="AG440" s="201"/>
      <c r="AH440" s="201"/>
      <c r="AI440" s="201"/>
      <c r="AJ440" s="201"/>
      <c r="AK440" s="201"/>
      <c r="AL440" s="201"/>
      <c r="AM440" s="201"/>
      <c r="AN440" s="201"/>
      <c r="AO440" s="201"/>
      <c r="AP440" s="201"/>
      <c r="AQ440" s="201"/>
      <c r="AR440" s="201"/>
      <c r="AS440" s="201"/>
      <c r="AT440" s="201"/>
      <c r="AU440" s="201"/>
      <c r="AV440" s="201"/>
      <c r="AW440" s="201"/>
      <c r="AX440" s="201"/>
      <c r="AY440" s="201"/>
    </row>
    <row r="441" spans="1:51" s="3" customFormat="1" hidden="1" x14ac:dyDescent="0.2">
      <c r="A441" s="307"/>
      <c r="B441" s="487"/>
      <c r="C441" s="487"/>
      <c r="D441" s="487"/>
      <c r="E441" s="487"/>
      <c r="F441" s="488"/>
      <c r="G441" s="98"/>
      <c r="H441" s="98"/>
      <c r="I441" s="98"/>
      <c r="J441" s="98"/>
      <c r="K441" s="98"/>
      <c r="L441" s="98"/>
      <c r="M441" s="98"/>
      <c r="N441" s="98"/>
      <c r="O441" s="98"/>
      <c r="P441" s="145"/>
      <c r="Q441" s="197">
        <f t="shared" si="179"/>
        <v>0</v>
      </c>
      <c r="R441" s="412"/>
      <c r="S441" s="413"/>
      <c r="T441" s="204"/>
      <c r="U441" s="200"/>
      <c r="V441" s="201"/>
      <c r="W441" s="201"/>
      <c r="X441" s="201"/>
      <c r="Y441" s="201"/>
      <c r="Z441" s="201"/>
      <c r="AA441" s="201"/>
      <c r="AB441" s="201"/>
      <c r="AC441" s="201"/>
      <c r="AD441" s="201"/>
      <c r="AE441" s="201"/>
      <c r="AF441" s="201"/>
      <c r="AG441" s="201"/>
      <c r="AH441" s="201"/>
      <c r="AI441" s="201"/>
      <c r="AJ441" s="201"/>
      <c r="AK441" s="201"/>
      <c r="AL441" s="201"/>
      <c r="AM441" s="201"/>
      <c r="AN441" s="201"/>
      <c r="AO441" s="201"/>
      <c r="AP441" s="201"/>
      <c r="AQ441" s="201"/>
      <c r="AR441" s="201"/>
      <c r="AS441" s="201"/>
      <c r="AT441" s="201"/>
      <c r="AU441" s="201"/>
      <c r="AV441" s="201"/>
      <c r="AW441" s="201"/>
      <c r="AX441" s="201"/>
      <c r="AY441" s="201"/>
    </row>
    <row r="442" spans="1:51" s="3" customFormat="1" hidden="1" x14ac:dyDescent="0.2">
      <c r="A442" s="307"/>
      <c r="B442" s="487"/>
      <c r="C442" s="487"/>
      <c r="D442" s="487"/>
      <c r="E442" s="487"/>
      <c r="F442" s="488"/>
      <c r="G442" s="98"/>
      <c r="H442" s="98"/>
      <c r="I442" s="98"/>
      <c r="J442" s="98"/>
      <c r="K442" s="98"/>
      <c r="L442" s="98"/>
      <c r="M442" s="98"/>
      <c r="N442" s="98"/>
      <c r="O442" s="98"/>
      <c r="P442" s="145"/>
      <c r="Q442" s="196">
        <f t="shared" si="179"/>
        <v>0</v>
      </c>
      <c r="R442" s="412"/>
      <c r="S442" s="413"/>
      <c r="T442" s="204"/>
      <c r="U442" s="200"/>
      <c r="V442" s="201"/>
      <c r="W442" s="201"/>
      <c r="X442" s="201"/>
      <c r="Y442" s="201"/>
      <c r="Z442" s="201"/>
      <c r="AA442" s="201"/>
      <c r="AB442" s="201"/>
      <c r="AC442" s="201"/>
      <c r="AD442" s="201"/>
      <c r="AE442" s="201"/>
      <c r="AF442" s="201"/>
      <c r="AG442" s="201"/>
      <c r="AH442" s="201"/>
      <c r="AI442" s="201"/>
      <c r="AJ442" s="201"/>
      <c r="AK442" s="201"/>
      <c r="AL442" s="201"/>
      <c r="AM442" s="201"/>
      <c r="AN442" s="201"/>
      <c r="AO442" s="201"/>
      <c r="AP442" s="201"/>
      <c r="AQ442" s="201"/>
      <c r="AR442" s="201"/>
      <c r="AS442" s="201"/>
      <c r="AT442" s="201"/>
      <c r="AU442" s="201"/>
      <c r="AV442" s="201"/>
      <c r="AW442" s="201"/>
      <c r="AX442" s="201"/>
      <c r="AY442" s="201"/>
    </row>
    <row r="443" spans="1:51" s="3" customFormat="1" ht="15.75" hidden="1" thickBot="1" x14ac:dyDescent="0.25">
      <c r="A443" s="309"/>
      <c r="B443" s="512"/>
      <c r="C443" s="512"/>
      <c r="D443" s="512"/>
      <c r="E443" s="512"/>
      <c r="F443" s="513"/>
      <c r="G443" s="236"/>
      <c r="H443" s="236"/>
      <c r="I443" s="236"/>
      <c r="J443" s="236"/>
      <c r="K443" s="236"/>
      <c r="L443" s="236"/>
      <c r="M443" s="236"/>
      <c r="N443" s="236"/>
      <c r="O443" s="236"/>
      <c r="P443" s="237"/>
      <c r="Q443" s="198">
        <f t="shared" si="179"/>
        <v>0</v>
      </c>
      <c r="R443" s="414"/>
      <c r="S443" s="415"/>
      <c r="T443" s="204"/>
      <c r="U443" s="200"/>
      <c r="V443" s="201"/>
      <c r="W443" s="201"/>
      <c r="X443" s="201"/>
      <c r="Y443" s="201"/>
      <c r="Z443" s="201"/>
      <c r="AA443" s="201"/>
      <c r="AB443" s="201"/>
      <c r="AC443" s="201"/>
      <c r="AD443" s="201"/>
      <c r="AE443" s="201"/>
      <c r="AF443" s="201"/>
      <c r="AG443" s="201"/>
      <c r="AH443" s="201"/>
      <c r="AI443" s="201"/>
      <c r="AJ443" s="201"/>
      <c r="AK443" s="201"/>
      <c r="AL443" s="201"/>
      <c r="AM443" s="201"/>
      <c r="AN443" s="201"/>
      <c r="AO443" s="201"/>
      <c r="AP443" s="201"/>
      <c r="AQ443" s="201"/>
      <c r="AR443" s="201"/>
      <c r="AS443" s="201"/>
      <c r="AT443" s="201"/>
      <c r="AU443" s="201"/>
      <c r="AV443" s="201"/>
      <c r="AW443" s="201"/>
      <c r="AX443" s="201"/>
      <c r="AY443" s="201"/>
    </row>
    <row r="444" spans="1:51" s="3" customFormat="1" ht="15" hidden="1" customHeight="1" thickBot="1" x14ac:dyDescent="0.25">
      <c r="A444" s="489" t="s">
        <v>178</v>
      </c>
      <c r="B444" s="490"/>
      <c r="C444" s="490"/>
      <c r="D444" s="490"/>
      <c r="E444" s="490"/>
      <c r="F444" s="491"/>
      <c r="G444" s="143">
        <f>ROUND(SUM(G445:G479),2)</f>
        <v>0</v>
      </c>
      <c r="H444" s="143">
        <f t="shared" ref="H444:Q444" si="180">ROUND(SUM(H445:H479),2)</f>
        <v>0</v>
      </c>
      <c r="I444" s="143">
        <f t="shared" si="180"/>
        <v>0</v>
      </c>
      <c r="J444" s="143">
        <f t="shared" si="180"/>
        <v>0</v>
      </c>
      <c r="K444" s="143">
        <f t="shared" si="180"/>
        <v>0</v>
      </c>
      <c r="L444" s="143">
        <f t="shared" si="180"/>
        <v>0</v>
      </c>
      <c r="M444" s="143">
        <f t="shared" si="180"/>
        <v>0</v>
      </c>
      <c r="N444" s="143">
        <f t="shared" si="180"/>
        <v>0</v>
      </c>
      <c r="O444" s="143">
        <f t="shared" si="180"/>
        <v>0</v>
      </c>
      <c r="P444" s="143">
        <f t="shared" si="180"/>
        <v>0</v>
      </c>
      <c r="Q444" s="91">
        <f t="shared" si="180"/>
        <v>0</v>
      </c>
      <c r="R444" s="408"/>
      <c r="S444" s="409">
        <f>SUM(S445:S479)</f>
        <v>0</v>
      </c>
      <c r="T444" s="203" t="str">
        <f>IF(SUM(G444:P444)=SUM(Q445:Q479),"match","sum error")</f>
        <v>match</v>
      </c>
      <c r="U444" s="200"/>
      <c r="V444" s="214">
        <f>SUM(W445:AF445)</f>
        <v>0</v>
      </c>
      <c r="W444" s="206" t="str">
        <f>G$11</f>
        <v>PR</v>
      </c>
      <c r="X444" s="206" t="str">
        <f t="shared" ref="X444" si="181">H$11</f>
        <v>PM</v>
      </c>
      <c r="Y444" s="206" t="str">
        <f t="shared" ref="Y444" si="182">I$11</f>
        <v>SENG</v>
      </c>
      <c r="Z444" s="206" t="str">
        <f t="shared" ref="Z444" si="183">J$11</f>
        <v>ENG</v>
      </c>
      <c r="AA444" s="206" t="str">
        <f t="shared" ref="AA444" si="184">K$11</f>
        <v>SDES</v>
      </c>
      <c r="AB444" s="206" t="str">
        <f t="shared" ref="AB444" si="185">L$11</f>
        <v>DES</v>
      </c>
      <c r="AC444" s="206" t="str">
        <f t="shared" ref="AC444" si="186">M$11</f>
        <v>TECH</v>
      </c>
      <c r="AD444" s="206" t="str">
        <f t="shared" ref="AD444" si="187">N$11</f>
        <v>ADM</v>
      </c>
      <c r="AE444" s="206" t="str">
        <f t="shared" ref="AE444" si="188">O$11</f>
        <v>UD1</v>
      </c>
      <c r="AF444" s="206" t="str">
        <f t="shared" ref="AF444" si="189">P$11</f>
        <v>UD2</v>
      </c>
      <c r="AG444" s="201"/>
      <c r="AH444" s="201"/>
      <c r="AI444" s="201"/>
      <c r="AJ444" s="201"/>
      <c r="AK444" s="201"/>
      <c r="AL444" s="201"/>
      <c r="AM444" s="201"/>
      <c r="AN444" s="201"/>
      <c r="AO444" s="201"/>
      <c r="AP444" s="201"/>
      <c r="AQ444" s="201"/>
      <c r="AR444" s="201"/>
      <c r="AS444" s="201"/>
      <c r="AT444" s="201"/>
      <c r="AU444" s="201"/>
      <c r="AV444" s="201"/>
      <c r="AW444" s="201"/>
      <c r="AX444" s="201"/>
      <c r="AY444" s="201"/>
    </row>
    <row r="445" spans="1:51" s="3" customFormat="1" hidden="1" x14ac:dyDescent="0.2">
      <c r="A445" s="306"/>
      <c r="B445" s="487"/>
      <c r="C445" s="487"/>
      <c r="D445" s="487"/>
      <c r="E445" s="487"/>
      <c r="F445" s="488"/>
      <c r="G445" s="98"/>
      <c r="H445" s="98"/>
      <c r="I445" s="98"/>
      <c r="J445" s="98"/>
      <c r="K445" s="98"/>
      <c r="L445" s="98"/>
      <c r="M445" s="98"/>
      <c r="N445" s="98"/>
      <c r="O445" s="98"/>
      <c r="P445" s="145"/>
      <c r="Q445" s="196">
        <f>ROUND(SUM(G445:P445),2)</f>
        <v>0</v>
      </c>
      <c r="R445" s="410"/>
      <c r="S445" s="411"/>
      <c r="T445" s="204"/>
      <c r="U445" s="200"/>
      <c r="V445" s="201"/>
      <c r="W445" s="208">
        <f>G444*'Staffing Plan'!$M$25</f>
        <v>0</v>
      </c>
      <c r="X445" s="208">
        <f>H444*'Staffing Plan'!$M$33</f>
        <v>0</v>
      </c>
      <c r="Y445" s="208">
        <f>I444*'Staffing Plan'!$M$47</f>
        <v>0</v>
      </c>
      <c r="Z445" s="208">
        <f>J444*'Staffing Plan'!$M$61</f>
        <v>0</v>
      </c>
      <c r="AA445" s="208">
        <f>K444*'Staffing Plan'!$M$75</f>
        <v>0</v>
      </c>
      <c r="AB445" s="208">
        <f>L444*'Staffing Plan'!$M$89</f>
        <v>0</v>
      </c>
      <c r="AC445" s="208">
        <f>M444*'Staffing Plan'!$M$103</f>
        <v>0</v>
      </c>
      <c r="AD445" s="208">
        <f>N444*'Staffing Plan'!$M$117</f>
        <v>0</v>
      </c>
      <c r="AE445" s="208">
        <f>O444*'Staffing Plan'!$M$131</f>
        <v>0</v>
      </c>
      <c r="AF445" s="208">
        <f>P444*'Staffing Plan'!$M$145</f>
        <v>0</v>
      </c>
      <c r="AG445" s="201"/>
      <c r="AH445" s="201"/>
      <c r="AI445" s="201"/>
      <c r="AJ445" s="201"/>
      <c r="AK445" s="201"/>
      <c r="AL445" s="201"/>
      <c r="AM445" s="201"/>
      <c r="AN445" s="201"/>
      <c r="AO445" s="201"/>
      <c r="AP445" s="201"/>
      <c r="AQ445" s="201"/>
      <c r="AR445" s="201"/>
      <c r="AS445" s="201"/>
      <c r="AT445" s="201"/>
      <c r="AU445" s="201"/>
      <c r="AV445" s="201"/>
      <c r="AW445" s="201"/>
      <c r="AX445" s="201"/>
      <c r="AY445" s="201"/>
    </row>
    <row r="446" spans="1:51" s="3" customFormat="1" ht="15" hidden="1" customHeight="1" x14ac:dyDescent="0.2">
      <c r="A446" s="306"/>
      <c r="B446" s="487"/>
      <c r="C446" s="487"/>
      <c r="D446" s="487"/>
      <c r="E446" s="487"/>
      <c r="F446" s="488"/>
      <c r="G446" s="98"/>
      <c r="H446" s="98"/>
      <c r="I446" s="98"/>
      <c r="J446" s="98"/>
      <c r="K446" s="98"/>
      <c r="L446" s="98"/>
      <c r="M446" s="98"/>
      <c r="N446" s="98"/>
      <c r="O446" s="98"/>
      <c r="P446" s="145"/>
      <c r="Q446" s="196">
        <f t="shared" ref="Q446:Q479" si="190">ROUND(SUM(G446:P446),2)</f>
        <v>0</v>
      </c>
      <c r="R446" s="412"/>
      <c r="S446" s="413"/>
      <c r="T446" s="204"/>
      <c r="U446" s="200"/>
      <c r="V446" s="201"/>
      <c r="W446" s="201"/>
      <c r="X446" s="201"/>
      <c r="Y446" s="201"/>
      <c r="Z446" s="201"/>
      <c r="AA446" s="201"/>
      <c r="AB446" s="201"/>
      <c r="AC446" s="201"/>
      <c r="AD446" s="201"/>
      <c r="AE446" s="201"/>
      <c r="AF446" s="201"/>
      <c r="AG446" s="201"/>
      <c r="AH446" s="201"/>
      <c r="AI446" s="201"/>
      <c r="AJ446" s="201"/>
      <c r="AK446" s="201"/>
      <c r="AL446" s="201"/>
      <c r="AM446" s="201"/>
      <c r="AN446" s="201"/>
      <c r="AO446" s="201"/>
      <c r="AP446" s="201"/>
      <c r="AQ446" s="201"/>
      <c r="AR446" s="201"/>
      <c r="AS446" s="201"/>
      <c r="AT446" s="201"/>
      <c r="AU446" s="201"/>
      <c r="AV446" s="201"/>
      <c r="AW446" s="201"/>
      <c r="AX446" s="201"/>
      <c r="AY446" s="201"/>
    </row>
    <row r="447" spans="1:51" s="3" customFormat="1" ht="15" hidden="1" customHeight="1" x14ac:dyDescent="0.2">
      <c r="A447" s="306"/>
      <c r="B447" s="487"/>
      <c r="C447" s="487"/>
      <c r="D447" s="487"/>
      <c r="E447" s="487"/>
      <c r="F447" s="488"/>
      <c r="G447" s="98"/>
      <c r="H447" s="98"/>
      <c r="I447" s="98"/>
      <c r="J447" s="98"/>
      <c r="K447" s="98"/>
      <c r="L447" s="98"/>
      <c r="M447" s="98"/>
      <c r="N447" s="98"/>
      <c r="O447" s="98"/>
      <c r="P447" s="145"/>
      <c r="Q447" s="197">
        <f t="shared" si="190"/>
        <v>0</v>
      </c>
      <c r="R447" s="412"/>
      <c r="S447" s="413"/>
      <c r="T447" s="204"/>
      <c r="U447" s="200"/>
      <c r="V447" s="201"/>
      <c r="W447" s="201"/>
      <c r="X447" s="201"/>
      <c r="Y447" s="201"/>
      <c r="Z447" s="201"/>
      <c r="AA447" s="201"/>
      <c r="AB447" s="201"/>
      <c r="AC447" s="201"/>
      <c r="AD447" s="201"/>
      <c r="AE447" s="201"/>
      <c r="AF447" s="201"/>
      <c r="AG447" s="201"/>
      <c r="AH447" s="201"/>
      <c r="AI447" s="201"/>
      <c r="AJ447" s="201"/>
      <c r="AK447" s="201"/>
      <c r="AL447" s="201"/>
      <c r="AM447" s="201"/>
      <c r="AN447" s="201"/>
      <c r="AO447" s="201"/>
      <c r="AP447" s="201"/>
      <c r="AQ447" s="201"/>
      <c r="AR447" s="201"/>
      <c r="AS447" s="201"/>
      <c r="AT447" s="201"/>
      <c r="AU447" s="201"/>
      <c r="AV447" s="201"/>
      <c r="AW447" s="201"/>
      <c r="AX447" s="201"/>
      <c r="AY447" s="201"/>
    </row>
    <row r="448" spans="1:51" s="3" customFormat="1" ht="15" hidden="1" customHeight="1" x14ac:dyDescent="0.2">
      <c r="A448" s="306"/>
      <c r="B448" s="487"/>
      <c r="C448" s="487"/>
      <c r="D448" s="487"/>
      <c r="E448" s="487"/>
      <c r="F448" s="488"/>
      <c r="G448" s="98"/>
      <c r="H448" s="98"/>
      <c r="I448" s="98"/>
      <c r="J448" s="98"/>
      <c r="K448" s="98"/>
      <c r="L448" s="98"/>
      <c r="M448" s="98"/>
      <c r="N448" s="98"/>
      <c r="O448" s="98"/>
      <c r="P448" s="145"/>
      <c r="Q448" s="196">
        <f t="shared" si="190"/>
        <v>0</v>
      </c>
      <c r="R448" s="412"/>
      <c r="S448" s="413"/>
      <c r="T448" s="204"/>
      <c r="U448" s="200"/>
      <c r="V448" s="201"/>
      <c r="W448" s="201"/>
      <c r="X448" s="201"/>
      <c r="Y448" s="201"/>
      <c r="Z448" s="201"/>
      <c r="AA448" s="201"/>
      <c r="AB448" s="201"/>
      <c r="AC448" s="201"/>
      <c r="AD448" s="201"/>
      <c r="AE448" s="201"/>
      <c r="AF448" s="201"/>
      <c r="AG448" s="201"/>
      <c r="AH448" s="201"/>
      <c r="AI448" s="201"/>
      <c r="AJ448" s="201"/>
      <c r="AK448" s="201"/>
      <c r="AL448" s="201"/>
      <c r="AM448" s="201"/>
      <c r="AN448" s="201"/>
      <c r="AO448" s="201"/>
      <c r="AP448" s="201"/>
      <c r="AQ448" s="201"/>
      <c r="AR448" s="201"/>
      <c r="AS448" s="201"/>
      <c r="AT448" s="201"/>
      <c r="AU448" s="201"/>
      <c r="AV448" s="201"/>
      <c r="AW448" s="201"/>
      <c r="AX448" s="201"/>
      <c r="AY448" s="201"/>
    </row>
    <row r="449" spans="1:51" s="3" customFormat="1" ht="15" hidden="1" customHeight="1" x14ac:dyDescent="0.2">
      <c r="A449" s="306"/>
      <c r="B449" s="487"/>
      <c r="C449" s="487"/>
      <c r="D449" s="487"/>
      <c r="E449" s="487"/>
      <c r="F449" s="488"/>
      <c r="G449" s="98"/>
      <c r="H449" s="98"/>
      <c r="I449" s="98"/>
      <c r="J449" s="98"/>
      <c r="K449" s="98"/>
      <c r="L449" s="98"/>
      <c r="M449" s="98"/>
      <c r="N449" s="98"/>
      <c r="O449" s="98"/>
      <c r="P449" s="145"/>
      <c r="Q449" s="197">
        <f t="shared" si="190"/>
        <v>0</v>
      </c>
      <c r="R449" s="412"/>
      <c r="S449" s="413"/>
      <c r="T449" s="204"/>
      <c r="U449" s="200"/>
      <c r="V449" s="201"/>
      <c r="W449" s="201"/>
      <c r="X449" s="201"/>
      <c r="Y449" s="201"/>
      <c r="Z449" s="201"/>
      <c r="AA449" s="201"/>
      <c r="AB449" s="201"/>
      <c r="AC449" s="201"/>
      <c r="AD449" s="201"/>
      <c r="AE449" s="201"/>
      <c r="AF449" s="201"/>
      <c r="AG449" s="201"/>
      <c r="AH449" s="201"/>
      <c r="AI449" s="201"/>
      <c r="AJ449" s="201"/>
      <c r="AK449" s="201"/>
      <c r="AL449" s="201"/>
      <c r="AM449" s="201"/>
      <c r="AN449" s="201"/>
      <c r="AO449" s="201"/>
      <c r="AP449" s="201"/>
      <c r="AQ449" s="201"/>
      <c r="AR449" s="201"/>
      <c r="AS449" s="201"/>
      <c r="AT449" s="201"/>
      <c r="AU449" s="201"/>
      <c r="AV449" s="201"/>
      <c r="AW449" s="201"/>
      <c r="AX449" s="201"/>
      <c r="AY449" s="201"/>
    </row>
    <row r="450" spans="1:51" s="3" customFormat="1" ht="15" hidden="1" customHeight="1" x14ac:dyDescent="0.2">
      <c r="A450" s="306"/>
      <c r="B450" s="487"/>
      <c r="C450" s="487"/>
      <c r="D450" s="487"/>
      <c r="E450" s="487"/>
      <c r="F450" s="488"/>
      <c r="G450" s="98"/>
      <c r="H450" s="98"/>
      <c r="I450" s="98"/>
      <c r="J450" s="98"/>
      <c r="K450" s="98"/>
      <c r="L450" s="98"/>
      <c r="M450" s="98"/>
      <c r="N450" s="98"/>
      <c r="O450" s="98"/>
      <c r="P450" s="145"/>
      <c r="Q450" s="196">
        <f t="shared" si="190"/>
        <v>0</v>
      </c>
      <c r="R450" s="412"/>
      <c r="S450" s="413"/>
      <c r="T450" s="204"/>
      <c r="U450" s="200"/>
      <c r="V450" s="201"/>
      <c r="W450" s="201"/>
      <c r="X450" s="201"/>
      <c r="Y450" s="201"/>
      <c r="Z450" s="201"/>
      <c r="AA450" s="201"/>
      <c r="AB450" s="201"/>
      <c r="AC450" s="201"/>
      <c r="AD450" s="201"/>
      <c r="AE450" s="201"/>
      <c r="AF450" s="201"/>
      <c r="AG450" s="201"/>
      <c r="AH450" s="201"/>
      <c r="AI450" s="201"/>
      <c r="AJ450" s="201"/>
      <c r="AK450" s="201"/>
      <c r="AL450" s="201"/>
      <c r="AM450" s="201"/>
      <c r="AN450" s="201"/>
      <c r="AO450" s="201"/>
      <c r="AP450" s="201"/>
      <c r="AQ450" s="201"/>
      <c r="AR450" s="201"/>
      <c r="AS450" s="201"/>
      <c r="AT450" s="201"/>
      <c r="AU450" s="201"/>
      <c r="AV450" s="201"/>
      <c r="AW450" s="201"/>
      <c r="AX450" s="201"/>
      <c r="AY450" s="201"/>
    </row>
    <row r="451" spans="1:51" s="3" customFormat="1" hidden="1" x14ac:dyDescent="0.2">
      <c r="A451" s="307"/>
      <c r="B451" s="487"/>
      <c r="C451" s="487"/>
      <c r="D451" s="487"/>
      <c r="E451" s="487"/>
      <c r="F451" s="488"/>
      <c r="G451" s="98"/>
      <c r="H451" s="98"/>
      <c r="I451" s="98"/>
      <c r="J451" s="98"/>
      <c r="K451" s="98"/>
      <c r="L451" s="98"/>
      <c r="M451" s="98"/>
      <c r="N451" s="98"/>
      <c r="O451" s="98"/>
      <c r="P451" s="145"/>
      <c r="Q451" s="197">
        <f t="shared" si="190"/>
        <v>0</v>
      </c>
      <c r="R451" s="412"/>
      <c r="S451" s="413"/>
      <c r="T451" s="204"/>
      <c r="U451" s="200"/>
      <c r="V451" s="201"/>
      <c r="W451" s="201"/>
      <c r="X451" s="201"/>
      <c r="Y451" s="201"/>
      <c r="Z451" s="201"/>
      <c r="AA451" s="201"/>
      <c r="AB451" s="201"/>
      <c r="AC451" s="201"/>
      <c r="AD451" s="201"/>
      <c r="AE451" s="201"/>
      <c r="AF451" s="201"/>
      <c r="AG451" s="201"/>
      <c r="AH451" s="201"/>
      <c r="AI451" s="201"/>
      <c r="AJ451" s="201"/>
      <c r="AK451" s="201"/>
      <c r="AL451" s="201"/>
      <c r="AM451" s="201"/>
      <c r="AN451" s="201"/>
      <c r="AO451" s="201"/>
      <c r="AP451" s="201"/>
      <c r="AQ451" s="201"/>
      <c r="AR451" s="201"/>
      <c r="AS451" s="201"/>
      <c r="AT451" s="201"/>
      <c r="AU451" s="201"/>
      <c r="AV451" s="201"/>
      <c r="AW451" s="201"/>
      <c r="AX451" s="201"/>
      <c r="AY451" s="201"/>
    </row>
    <row r="452" spans="1:51" s="3" customFormat="1" hidden="1" x14ac:dyDescent="0.2">
      <c r="A452" s="307"/>
      <c r="B452" s="487"/>
      <c r="C452" s="487"/>
      <c r="D452" s="487"/>
      <c r="E452" s="487"/>
      <c r="F452" s="488"/>
      <c r="G452" s="98"/>
      <c r="H452" s="98"/>
      <c r="I452" s="98"/>
      <c r="J452" s="98"/>
      <c r="K452" s="98"/>
      <c r="L452" s="98"/>
      <c r="M452" s="98"/>
      <c r="N452" s="98"/>
      <c r="O452" s="98"/>
      <c r="P452" s="145"/>
      <c r="Q452" s="196">
        <f t="shared" si="190"/>
        <v>0</v>
      </c>
      <c r="R452" s="412"/>
      <c r="S452" s="413"/>
      <c r="T452" s="204"/>
      <c r="U452" s="200"/>
      <c r="V452" s="201"/>
      <c r="W452" s="201"/>
      <c r="X452" s="201"/>
      <c r="Y452" s="201"/>
      <c r="Z452" s="201"/>
      <c r="AA452" s="201"/>
      <c r="AB452" s="201"/>
      <c r="AC452" s="201"/>
      <c r="AD452" s="201"/>
      <c r="AE452" s="201"/>
      <c r="AF452" s="201"/>
      <c r="AG452" s="201"/>
      <c r="AH452" s="201"/>
      <c r="AI452" s="201"/>
      <c r="AJ452" s="201"/>
      <c r="AK452" s="201"/>
      <c r="AL452" s="201"/>
      <c r="AM452" s="201"/>
      <c r="AN452" s="201"/>
      <c r="AO452" s="201"/>
      <c r="AP452" s="201"/>
      <c r="AQ452" s="201"/>
      <c r="AR452" s="201"/>
      <c r="AS452" s="201"/>
      <c r="AT452" s="201"/>
      <c r="AU452" s="201"/>
      <c r="AV452" s="201"/>
      <c r="AW452" s="201"/>
      <c r="AX452" s="201"/>
      <c r="AY452" s="201"/>
    </row>
    <row r="453" spans="1:51" s="3" customFormat="1" hidden="1" x14ac:dyDescent="0.2">
      <c r="A453" s="307"/>
      <c r="B453" s="487"/>
      <c r="C453" s="487"/>
      <c r="D453" s="487"/>
      <c r="E453" s="487"/>
      <c r="F453" s="488"/>
      <c r="G453" s="98"/>
      <c r="H453" s="98"/>
      <c r="I453" s="98"/>
      <c r="J453" s="98"/>
      <c r="K453" s="98"/>
      <c r="L453" s="98"/>
      <c r="M453" s="98"/>
      <c r="N453" s="98"/>
      <c r="O453" s="98"/>
      <c r="P453" s="145"/>
      <c r="Q453" s="197">
        <f t="shared" si="190"/>
        <v>0</v>
      </c>
      <c r="R453" s="412"/>
      <c r="S453" s="413"/>
      <c r="T453" s="204"/>
      <c r="U453" s="200"/>
      <c r="V453" s="201"/>
      <c r="W453" s="201"/>
      <c r="X453" s="201"/>
      <c r="Y453" s="201"/>
      <c r="Z453" s="201"/>
      <c r="AA453" s="201"/>
      <c r="AB453" s="201"/>
      <c r="AC453" s="201"/>
      <c r="AD453" s="201"/>
      <c r="AE453" s="201"/>
      <c r="AF453" s="201"/>
      <c r="AG453" s="201"/>
      <c r="AH453" s="201"/>
      <c r="AI453" s="201"/>
      <c r="AJ453" s="201"/>
      <c r="AK453" s="201"/>
      <c r="AL453" s="201"/>
      <c r="AM453" s="201"/>
      <c r="AN453" s="201"/>
      <c r="AO453" s="201"/>
      <c r="AP453" s="201"/>
      <c r="AQ453" s="201"/>
      <c r="AR453" s="201"/>
      <c r="AS453" s="201"/>
      <c r="AT453" s="201"/>
      <c r="AU453" s="201"/>
      <c r="AV453" s="201"/>
      <c r="AW453" s="201"/>
      <c r="AX453" s="201"/>
      <c r="AY453" s="201"/>
    </row>
    <row r="454" spans="1:51" s="3" customFormat="1" hidden="1" x14ac:dyDescent="0.2">
      <c r="A454" s="307"/>
      <c r="B454" s="487"/>
      <c r="C454" s="487"/>
      <c r="D454" s="487"/>
      <c r="E454" s="487"/>
      <c r="F454" s="488"/>
      <c r="G454" s="98"/>
      <c r="H454" s="98"/>
      <c r="I454" s="98"/>
      <c r="J454" s="98"/>
      <c r="K454" s="98"/>
      <c r="L454" s="98"/>
      <c r="M454" s="98"/>
      <c r="N454" s="98"/>
      <c r="O454" s="98"/>
      <c r="P454" s="145"/>
      <c r="Q454" s="196">
        <f t="shared" si="190"/>
        <v>0</v>
      </c>
      <c r="R454" s="412"/>
      <c r="S454" s="413"/>
      <c r="T454" s="204"/>
      <c r="U454" s="200"/>
      <c r="V454" s="201"/>
      <c r="W454" s="201"/>
      <c r="X454" s="201"/>
      <c r="Y454" s="201"/>
      <c r="Z454" s="201"/>
      <c r="AA454" s="201"/>
      <c r="AB454" s="201"/>
      <c r="AC454" s="201"/>
      <c r="AD454" s="201"/>
      <c r="AE454" s="201"/>
      <c r="AF454" s="201"/>
      <c r="AG454" s="201"/>
      <c r="AH454" s="201"/>
      <c r="AI454" s="201"/>
      <c r="AJ454" s="201"/>
      <c r="AK454" s="201"/>
      <c r="AL454" s="201"/>
      <c r="AM454" s="201"/>
      <c r="AN454" s="201"/>
      <c r="AO454" s="201"/>
      <c r="AP454" s="201"/>
      <c r="AQ454" s="201"/>
      <c r="AR454" s="201"/>
      <c r="AS454" s="201"/>
      <c r="AT454" s="201"/>
      <c r="AU454" s="201"/>
      <c r="AV454" s="201"/>
      <c r="AW454" s="201"/>
      <c r="AX454" s="201"/>
      <c r="AY454" s="201"/>
    </row>
    <row r="455" spans="1:51" s="3" customFormat="1" hidden="1" x14ac:dyDescent="0.2">
      <c r="A455" s="307"/>
      <c r="B455" s="487"/>
      <c r="C455" s="487"/>
      <c r="D455" s="487"/>
      <c r="E455" s="487"/>
      <c r="F455" s="488"/>
      <c r="G455" s="98"/>
      <c r="H455" s="98"/>
      <c r="I455" s="98"/>
      <c r="J455" s="98"/>
      <c r="K455" s="98"/>
      <c r="L455" s="98"/>
      <c r="M455" s="98"/>
      <c r="N455" s="98"/>
      <c r="O455" s="98"/>
      <c r="P455" s="145"/>
      <c r="Q455" s="197">
        <f t="shared" si="190"/>
        <v>0</v>
      </c>
      <c r="R455" s="412"/>
      <c r="S455" s="413"/>
      <c r="T455" s="204"/>
      <c r="U455" s="200"/>
      <c r="V455" s="201"/>
      <c r="W455" s="201"/>
      <c r="X455" s="201"/>
      <c r="Y455" s="201"/>
      <c r="Z455" s="201"/>
      <c r="AA455" s="201"/>
      <c r="AB455" s="201"/>
      <c r="AC455" s="201"/>
      <c r="AD455" s="201"/>
      <c r="AE455" s="201"/>
      <c r="AF455" s="201"/>
      <c r="AG455" s="201"/>
      <c r="AH455" s="201"/>
      <c r="AI455" s="201"/>
      <c r="AJ455" s="201"/>
      <c r="AK455" s="201"/>
      <c r="AL455" s="201"/>
      <c r="AM455" s="201"/>
      <c r="AN455" s="201"/>
      <c r="AO455" s="201"/>
      <c r="AP455" s="201"/>
      <c r="AQ455" s="201"/>
      <c r="AR455" s="201"/>
      <c r="AS455" s="201"/>
      <c r="AT455" s="201"/>
      <c r="AU455" s="201"/>
      <c r="AV455" s="201"/>
      <c r="AW455" s="201"/>
      <c r="AX455" s="201"/>
      <c r="AY455" s="201"/>
    </row>
    <row r="456" spans="1:51" s="3" customFormat="1" hidden="1" x14ac:dyDescent="0.2">
      <c r="A456" s="307"/>
      <c r="B456" s="487"/>
      <c r="C456" s="487"/>
      <c r="D456" s="487"/>
      <c r="E456" s="487"/>
      <c r="F456" s="488"/>
      <c r="G456" s="98"/>
      <c r="H456" s="98"/>
      <c r="I456" s="98"/>
      <c r="J456" s="98"/>
      <c r="K456" s="98"/>
      <c r="L456" s="98"/>
      <c r="M456" s="98"/>
      <c r="N456" s="98"/>
      <c r="O456" s="98"/>
      <c r="P456" s="145"/>
      <c r="Q456" s="196">
        <f t="shared" si="190"/>
        <v>0</v>
      </c>
      <c r="R456" s="412"/>
      <c r="S456" s="413"/>
      <c r="T456" s="204"/>
      <c r="U456" s="200"/>
      <c r="V456" s="201"/>
      <c r="W456" s="201"/>
      <c r="X456" s="201"/>
      <c r="Y456" s="201"/>
      <c r="Z456" s="201"/>
      <c r="AA456" s="201"/>
      <c r="AB456" s="201"/>
      <c r="AC456" s="201"/>
      <c r="AD456" s="201"/>
      <c r="AE456" s="201"/>
      <c r="AF456" s="201"/>
      <c r="AG456" s="201"/>
      <c r="AH456" s="201"/>
      <c r="AI456" s="201"/>
      <c r="AJ456" s="201"/>
      <c r="AK456" s="201"/>
      <c r="AL456" s="201"/>
      <c r="AM456" s="201"/>
      <c r="AN456" s="201"/>
      <c r="AO456" s="201"/>
      <c r="AP456" s="201"/>
      <c r="AQ456" s="201"/>
      <c r="AR456" s="201"/>
      <c r="AS456" s="201"/>
      <c r="AT456" s="201"/>
      <c r="AU456" s="201"/>
      <c r="AV456" s="201"/>
      <c r="AW456" s="201"/>
      <c r="AX456" s="201"/>
      <c r="AY456" s="201"/>
    </row>
    <row r="457" spans="1:51" s="3" customFormat="1" hidden="1" x14ac:dyDescent="0.2">
      <c r="A457" s="307"/>
      <c r="B457" s="487"/>
      <c r="C457" s="487"/>
      <c r="D457" s="487"/>
      <c r="E457" s="487"/>
      <c r="F457" s="488"/>
      <c r="G457" s="98"/>
      <c r="H457" s="98"/>
      <c r="I457" s="98"/>
      <c r="J457" s="98"/>
      <c r="K457" s="98"/>
      <c r="L457" s="98"/>
      <c r="M457" s="98"/>
      <c r="N457" s="98"/>
      <c r="O457" s="98"/>
      <c r="P457" s="145"/>
      <c r="Q457" s="197">
        <f t="shared" si="190"/>
        <v>0</v>
      </c>
      <c r="R457" s="412"/>
      <c r="S457" s="413"/>
      <c r="T457" s="204"/>
      <c r="U457" s="200"/>
      <c r="V457" s="201"/>
      <c r="W457" s="201"/>
      <c r="X457" s="201"/>
      <c r="Y457" s="201"/>
      <c r="Z457" s="201"/>
      <c r="AA457" s="201"/>
      <c r="AB457" s="201"/>
      <c r="AC457" s="201"/>
      <c r="AD457" s="201"/>
      <c r="AE457" s="201"/>
      <c r="AF457" s="201"/>
      <c r="AG457" s="201"/>
      <c r="AH457" s="201"/>
      <c r="AI457" s="201"/>
      <c r="AJ457" s="201"/>
      <c r="AK457" s="201"/>
      <c r="AL457" s="201"/>
      <c r="AM457" s="201"/>
      <c r="AN457" s="201"/>
      <c r="AO457" s="201"/>
      <c r="AP457" s="201"/>
      <c r="AQ457" s="201"/>
      <c r="AR457" s="201"/>
      <c r="AS457" s="201"/>
      <c r="AT457" s="201"/>
      <c r="AU457" s="201"/>
      <c r="AV457" s="201"/>
      <c r="AW457" s="201"/>
      <c r="AX457" s="201"/>
      <c r="AY457" s="201"/>
    </row>
    <row r="458" spans="1:51" s="3" customFormat="1" hidden="1" x14ac:dyDescent="0.2">
      <c r="A458" s="307"/>
      <c r="B458" s="487"/>
      <c r="C458" s="487"/>
      <c r="D458" s="487"/>
      <c r="E458" s="487"/>
      <c r="F458" s="488"/>
      <c r="G458" s="98"/>
      <c r="H458" s="98"/>
      <c r="I458" s="98"/>
      <c r="J458" s="98"/>
      <c r="K458" s="98"/>
      <c r="L458" s="98"/>
      <c r="M458" s="98"/>
      <c r="N458" s="98"/>
      <c r="O458" s="98"/>
      <c r="P458" s="145"/>
      <c r="Q458" s="196">
        <f t="shared" si="190"/>
        <v>0</v>
      </c>
      <c r="R458" s="412"/>
      <c r="S458" s="413"/>
      <c r="T458" s="204"/>
      <c r="U458" s="200"/>
      <c r="V458" s="201"/>
      <c r="W458" s="201"/>
      <c r="X458" s="201"/>
      <c r="Y458" s="201"/>
      <c r="Z458" s="201"/>
      <c r="AA458" s="201"/>
      <c r="AB458" s="201"/>
      <c r="AC458" s="201"/>
      <c r="AD458" s="201"/>
      <c r="AE458" s="201"/>
      <c r="AF458" s="201"/>
      <c r="AG458" s="201"/>
      <c r="AH458" s="201"/>
      <c r="AI458" s="201"/>
      <c r="AJ458" s="201"/>
      <c r="AK458" s="201"/>
      <c r="AL458" s="201"/>
      <c r="AM458" s="201"/>
      <c r="AN458" s="201"/>
      <c r="AO458" s="201"/>
      <c r="AP458" s="201"/>
      <c r="AQ458" s="201"/>
      <c r="AR458" s="201"/>
      <c r="AS458" s="201"/>
      <c r="AT458" s="201"/>
      <c r="AU458" s="201"/>
      <c r="AV458" s="201"/>
      <c r="AW458" s="201"/>
      <c r="AX458" s="201"/>
      <c r="AY458" s="201"/>
    </row>
    <row r="459" spans="1:51" s="3" customFormat="1" hidden="1" x14ac:dyDescent="0.2">
      <c r="A459" s="307"/>
      <c r="B459" s="487"/>
      <c r="C459" s="487"/>
      <c r="D459" s="487"/>
      <c r="E459" s="487"/>
      <c r="F459" s="488"/>
      <c r="G459" s="98"/>
      <c r="H459" s="98"/>
      <c r="I459" s="98"/>
      <c r="J459" s="98"/>
      <c r="K459" s="98"/>
      <c r="L459" s="98"/>
      <c r="M459" s="98"/>
      <c r="N459" s="98"/>
      <c r="O459" s="98"/>
      <c r="P459" s="145"/>
      <c r="Q459" s="197">
        <f t="shared" si="190"/>
        <v>0</v>
      </c>
      <c r="R459" s="412"/>
      <c r="S459" s="413"/>
      <c r="T459" s="204"/>
      <c r="U459" s="200"/>
      <c r="V459" s="201"/>
      <c r="W459" s="201"/>
      <c r="X459" s="201"/>
      <c r="Y459" s="201"/>
      <c r="Z459" s="201"/>
      <c r="AA459" s="201"/>
      <c r="AB459" s="201"/>
      <c r="AC459" s="201"/>
      <c r="AD459" s="201"/>
      <c r="AE459" s="201"/>
      <c r="AF459" s="201"/>
      <c r="AG459" s="201"/>
      <c r="AH459" s="201"/>
      <c r="AI459" s="201"/>
      <c r="AJ459" s="201"/>
      <c r="AK459" s="201"/>
      <c r="AL459" s="201"/>
      <c r="AM459" s="201"/>
      <c r="AN459" s="201"/>
      <c r="AO459" s="201"/>
      <c r="AP459" s="201"/>
      <c r="AQ459" s="201"/>
      <c r="AR459" s="201"/>
      <c r="AS459" s="201"/>
      <c r="AT459" s="201"/>
      <c r="AU459" s="201"/>
      <c r="AV459" s="201"/>
      <c r="AW459" s="201"/>
      <c r="AX459" s="201"/>
      <c r="AY459" s="201"/>
    </row>
    <row r="460" spans="1:51" s="3" customFormat="1" hidden="1" x14ac:dyDescent="0.2">
      <c r="A460" s="307"/>
      <c r="B460" s="487"/>
      <c r="C460" s="487"/>
      <c r="D460" s="487"/>
      <c r="E460" s="487"/>
      <c r="F460" s="488"/>
      <c r="G460" s="98"/>
      <c r="H460" s="98"/>
      <c r="I460" s="98"/>
      <c r="J460" s="98"/>
      <c r="K460" s="98"/>
      <c r="L460" s="98"/>
      <c r="M460" s="98"/>
      <c r="N460" s="98"/>
      <c r="O460" s="98"/>
      <c r="P460" s="145"/>
      <c r="Q460" s="196">
        <f t="shared" si="190"/>
        <v>0</v>
      </c>
      <c r="R460" s="412"/>
      <c r="S460" s="413"/>
      <c r="T460" s="204"/>
      <c r="U460" s="200"/>
      <c r="V460" s="201"/>
      <c r="W460" s="201"/>
      <c r="X460" s="201"/>
      <c r="Y460" s="201"/>
      <c r="Z460" s="201"/>
      <c r="AA460" s="201"/>
      <c r="AB460" s="201"/>
      <c r="AC460" s="201"/>
      <c r="AD460" s="201"/>
      <c r="AE460" s="201"/>
      <c r="AF460" s="201"/>
      <c r="AG460" s="201"/>
      <c r="AH460" s="201"/>
      <c r="AI460" s="201"/>
      <c r="AJ460" s="201"/>
      <c r="AK460" s="201"/>
      <c r="AL460" s="201"/>
      <c r="AM460" s="201"/>
      <c r="AN460" s="201"/>
      <c r="AO460" s="201"/>
      <c r="AP460" s="201"/>
      <c r="AQ460" s="201"/>
      <c r="AR460" s="201"/>
      <c r="AS460" s="201"/>
      <c r="AT460" s="201"/>
      <c r="AU460" s="201"/>
      <c r="AV460" s="201"/>
      <c r="AW460" s="201"/>
      <c r="AX460" s="201"/>
      <c r="AY460" s="201"/>
    </row>
    <row r="461" spans="1:51" s="3" customFormat="1" hidden="1" x14ac:dyDescent="0.2">
      <c r="A461" s="307"/>
      <c r="B461" s="487"/>
      <c r="C461" s="487"/>
      <c r="D461" s="487"/>
      <c r="E461" s="487"/>
      <c r="F461" s="488"/>
      <c r="G461" s="98"/>
      <c r="H461" s="98"/>
      <c r="I461" s="98"/>
      <c r="J461" s="98"/>
      <c r="K461" s="98"/>
      <c r="L461" s="98"/>
      <c r="M461" s="98"/>
      <c r="N461" s="98"/>
      <c r="O461" s="98"/>
      <c r="P461" s="145"/>
      <c r="Q461" s="197">
        <f t="shared" si="190"/>
        <v>0</v>
      </c>
      <c r="R461" s="412"/>
      <c r="S461" s="413"/>
      <c r="T461" s="204"/>
      <c r="U461" s="200"/>
      <c r="V461" s="201"/>
      <c r="W461" s="201"/>
      <c r="X461" s="201"/>
      <c r="Y461" s="201"/>
      <c r="Z461" s="201"/>
      <c r="AA461" s="201"/>
      <c r="AB461" s="201"/>
      <c r="AC461" s="201"/>
      <c r="AD461" s="201"/>
      <c r="AE461" s="201"/>
      <c r="AF461" s="201"/>
      <c r="AG461" s="201"/>
      <c r="AH461" s="201"/>
      <c r="AI461" s="201"/>
      <c r="AJ461" s="201"/>
      <c r="AK461" s="201"/>
      <c r="AL461" s="201"/>
      <c r="AM461" s="201"/>
      <c r="AN461" s="201"/>
      <c r="AO461" s="201"/>
      <c r="AP461" s="201"/>
      <c r="AQ461" s="201"/>
      <c r="AR461" s="201"/>
      <c r="AS461" s="201"/>
      <c r="AT461" s="201"/>
      <c r="AU461" s="201"/>
      <c r="AV461" s="201"/>
      <c r="AW461" s="201"/>
      <c r="AX461" s="201"/>
      <c r="AY461" s="201"/>
    </row>
    <row r="462" spans="1:51" s="3" customFormat="1" hidden="1" x14ac:dyDescent="0.2">
      <c r="A462" s="307"/>
      <c r="B462" s="487"/>
      <c r="C462" s="487"/>
      <c r="D462" s="487"/>
      <c r="E462" s="487"/>
      <c r="F462" s="488"/>
      <c r="G462" s="98"/>
      <c r="H462" s="98"/>
      <c r="I462" s="98"/>
      <c r="J462" s="98"/>
      <c r="K462" s="98"/>
      <c r="L462" s="98"/>
      <c r="M462" s="98"/>
      <c r="N462" s="98"/>
      <c r="O462" s="98"/>
      <c r="P462" s="145"/>
      <c r="Q462" s="196">
        <f t="shared" si="190"/>
        <v>0</v>
      </c>
      <c r="R462" s="412"/>
      <c r="S462" s="413"/>
      <c r="T462" s="204"/>
      <c r="U462" s="200"/>
      <c r="V462" s="201"/>
      <c r="W462" s="201"/>
      <c r="X462" s="201"/>
      <c r="Y462" s="201"/>
      <c r="Z462" s="201"/>
      <c r="AA462" s="201"/>
      <c r="AB462" s="201"/>
      <c r="AC462" s="201"/>
      <c r="AD462" s="201"/>
      <c r="AE462" s="201"/>
      <c r="AF462" s="201"/>
      <c r="AG462" s="201"/>
      <c r="AH462" s="201"/>
      <c r="AI462" s="201"/>
      <c r="AJ462" s="201"/>
      <c r="AK462" s="201"/>
      <c r="AL462" s="201"/>
      <c r="AM462" s="201"/>
      <c r="AN462" s="201"/>
      <c r="AO462" s="201"/>
      <c r="AP462" s="201"/>
      <c r="AQ462" s="201"/>
      <c r="AR462" s="201"/>
      <c r="AS462" s="201"/>
      <c r="AT462" s="201"/>
      <c r="AU462" s="201"/>
      <c r="AV462" s="201"/>
      <c r="AW462" s="201"/>
      <c r="AX462" s="201"/>
      <c r="AY462" s="201"/>
    </row>
    <row r="463" spans="1:51" s="3" customFormat="1" hidden="1" x14ac:dyDescent="0.2">
      <c r="A463" s="307"/>
      <c r="B463" s="487"/>
      <c r="C463" s="487"/>
      <c r="D463" s="487"/>
      <c r="E463" s="487"/>
      <c r="F463" s="488"/>
      <c r="G463" s="98"/>
      <c r="H463" s="98"/>
      <c r="I463" s="98"/>
      <c r="J463" s="98"/>
      <c r="K463" s="98"/>
      <c r="L463" s="98"/>
      <c r="M463" s="98"/>
      <c r="N463" s="98"/>
      <c r="O463" s="98"/>
      <c r="P463" s="145"/>
      <c r="Q463" s="197">
        <f t="shared" si="190"/>
        <v>0</v>
      </c>
      <c r="R463" s="412"/>
      <c r="S463" s="413"/>
      <c r="T463" s="204"/>
      <c r="U463" s="200"/>
      <c r="V463" s="201"/>
      <c r="W463" s="201"/>
      <c r="X463" s="201"/>
      <c r="Y463" s="201"/>
      <c r="Z463" s="201"/>
      <c r="AA463" s="201"/>
      <c r="AB463" s="201"/>
      <c r="AC463" s="201"/>
      <c r="AD463" s="201"/>
      <c r="AE463" s="201"/>
      <c r="AF463" s="201"/>
      <c r="AG463" s="201"/>
      <c r="AH463" s="201"/>
      <c r="AI463" s="201"/>
      <c r="AJ463" s="201"/>
      <c r="AK463" s="201"/>
      <c r="AL463" s="201"/>
      <c r="AM463" s="201"/>
      <c r="AN463" s="201"/>
      <c r="AO463" s="201"/>
      <c r="AP463" s="201"/>
      <c r="AQ463" s="201"/>
      <c r="AR463" s="201"/>
      <c r="AS463" s="201"/>
      <c r="AT463" s="201"/>
      <c r="AU463" s="201"/>
      <c r="AV463" s="201"/>
      <c r="AW463" s="201"/>
      <c r="AX463" s="201"/>
      <c r="AY463" s="201"/>
    </row>
    <row r="464" spans="1:51" s="3" customFormat="1" hidden="1" x14ac:dyDescent="0.2">
      <c r="A464" s="307"/>
      <c r="B464" s="487"/>
      <c r="C464" s="487"/>
      <c r="D464" s="487"/>
      <c r="E464" s="487"/>
      <c r="F464" s="488"/>
      <c r="G464" s="98"/>
      <c r="H464" s="98"/>
      <c r="I464" s="98"/>
      <c r="J464" s="98"/>
      <c r="K464" s="98"/>
      <c r="L464" s="98"/>
      <c r="M464" s="98"/>
      <c r="N464" s="98"/>
      <c r="O464" s="98"/>
      <c r="P464" s="145"/>
      <c r="Q464" s="196">
        <f t="shared" si="190"/>
        <v>0</v>
      </c>
      <c r="R464" s="412"/>
      <c r="S464" s="413"/>
      <c r="T464" s="204"/>
      <c r="U464" s="200"/>
      <c r="V464" s="201"/>
      <c r="W464" s="201"/>
      <c r="X464" s="201"/>
      <c r="Y464" s="201"/>
      <c r="Z464" s="201"/>
      <c r="AA464" s="201"/>
      <c r="AB464" s="201"/>
      <c r="AC464" s="201"/>
      <c r="AD464" s="201"/>
      <c r="AE464" s="201"/>
      <c r="AF464" s="201"/>
      <c r="AG464" s="201"/>
      <c r="AH464" s="201"/>
      <c r="AI464" s="201"/>
      <c r="AJ464" s="201"/>
      <c r="AK464" s="201"/>
      <c r="AL464" s="201"/>
      <c r="AM464" s="201"/>
      <c r="AN464" s="201"/>
      <c r="AO464" s="201"/>
      <c r="AP464" s="201"/>
      <c r="AQ464" s="201"/>
      <c r="AR464" s="201"/>
      <c r="AS464" s="201"/>
      <c r="AT464" s="201"/>
      <c r="AU464" s="201"/>
      <c r="AV464" s="201"/>
      <c r="AW464" s="201"/>
      <c r="AX464" s="201"/>
      <c r="AY464" s="201"/>
    </row>
    <row r="465" spans="1:51" s="3" customFormat="1" hidden="1" x14ac:dyDescent="0.2">
      <c r="A465" s="307"/>
      <c r="B465" s="487"/>
      <c r="C465" s="487"/>
      <c r="D465" s="487"/>
      <c r="E465" s="487"/>
      <c r="F465" s="488"/>
      <c r="G465" s="98"/>
      <c r="H465" s="98"/>
      <c r="I465" s="98"/>
      <c r="J465" s="98"/>
      <c r="K465" s="98"/>
      <c r="L465" s="98"/>
      <c r="M465" s="98"/>
      <c r="N465" s="98"/>
      <c r="O465" s="98"/>
      <c r="P465" s="145"/>
      <c r="Q465" s="197">
        <f t="shared" si="190"/>
        <v>0</v>
      </c>
      <c r="R465" s="412"/>
      <c r="S465" s="413"/>
      <c r="T465" s="204"/>
      <c r="U465" s="200"/>
      <c r="V465" s="201"/>
      <c r="W465" s="201"/>
      <c r="X465" s="201"/>
      <c r="Y465" s="201"/>
      <c r="Z465" s="201"/>
      <c r="AA465" s="201"/>
      <c r="AB465" s="201"/>
      <c r="AC465" s="201"/>
      <c r="AD465" s="201"/>
      <c r="AE465" s="201"/>
      <c r="AF465" s="201"/>
      <c r="AG465" s="201"/>
      <c r="AH465" s="201"/>
      <c r="AI465" s="201"/>
      <c r="AJ465" s="201"/>
      <c r="AK465" s="201"/>
      <c r="AL465" s="201"/>
      <c r="AM465" s="201"/>
      <c r="AN465" s="201"/>
      <c r="AO465" s="201"/>
      <c r="AP465" s="201"/>
      <c r="AQ465" s="201"/>
      <c r="AR465" s="201"/>
      <c r="AS465" s="201"/>
      <c r="AT465" s="201"/>
      <c r="AU465" s="201"/>
      <c r="AV465" s="201"/>
      <c r="AW465" s="201"/>
      <c r="AX465" s="201"/>
      <c r="AY465" s="201"/>
    </row>
    <row r="466" spans="1:51" s="3" customFormat="1" hidden="1" x14ac:dyDescent="0.2">
      <c r="A466" s="307"/>
      <c r="B466" s="487"/>
      <c r="C466" s="487"/>
      <c r="D466" s="487"/>
      <c r="E466" s="487"/>
      <c r="F466" s="488"/>
      <c r="G466" s="98"/>
      <c r="H466" s="98"/>
      <c r="I466" s="98"/>
      <c r="J466" s="98"/>
      <c r="K466" s="98"/>
      <c r="L466" s="98"/>
      <c r="M466" s="98"/>
      <c r="N466" s="98"/>
      <c r="O466" s="98"/>
      <c r="P466" s="145"/>
      <c r="Q466" s="196">
        <f t="shared" si="190"/>
        <v>0</v>
      </c>
      <c r="R466" s="412"/>
      <c r="S466" s="413"/>
      <c r="T466" s="204"/>
      <c r="U466" s="200"/>
      <c r="V466" s="201"/>
      <c r="W466" s="201"/>
      <c r="X466" s="201"/>
      <c r="Y466" s="201"/>
      <c r="Z466" s="201"/>
      <c r="AA466" s="201"/>
      <c r="AB466" s="201"/>
      <c r="AC466" s="201"/>
      <c r="AD466" s="201"/>
      <c r="AE466" s="201"/>
      <c r="AF466" s="201"/>
      <c r="AG466" s="201"/>
      <c r="AH466" s="201"/>
      <c r="AI466" s="201"/>
      <c r="AJ466" s="201"/>
      <c r="AK466" s="201"/>
      <c r="AL466" s="201"/>
      <c r="AM466" s="201"/>
      <c r="AN466" s="201"/>
      <c r="AO466" s="201"/>
      <c r="AP466" s="201"/>
      <c r="AQ466" s="201"/>
      <c r="AR466" s="201"/>
      <c r="AS466" s="201"/>
      <c r="AT466" s="201"/>
      <c r="AU466" s="201"/>
      <c r="AV466" s="201"/>
      <c r="AW466" s="201"/>
      <c r="AX466" s="201"/>
      <c r="AY466" s="201"/>
    </row>
    <row r="467" spans="1:51" s="3" customFormat="1" hidden="1" x14ac:dyDescent="0.2">
      <c r="A467" s="307"/>
      <c r="B467" s="487"/>
      <c r="C467" s="487"/>
      <c r="D467" s="487"/>
      <c r="E467" s="487"/>
      <c r="F467" s="488"/>
      <c r="G467" s="98"/>
      <c r="H467" s="98"/>
      <c r="I467" s="98"/>
      <c r="J467" s="98"/>
      <c r="K467" s="98"/>
      <c r="L467" s="98"/>
      <c r="M467" s="98"/>
      <c r="N467" s="98"/>
      <c r="O467" s="98"/>
      <c r="P467" s="145"/>
      <c r="Q467" s="197">
        <f t="shared" si="190"/>
        <v>0</v>
      </c>
      <c r="R467" s="412"/>
      <c r="S467" s="413"/>
      <c r="T467" s="204"/>
      <c r="U467" s="200"/>
      <c r="V467" s="201"/>
      <c r="W467" s="201"/>
      <c r="X467" s="201"/>
      <c r="Y467" s="201"/>
      <c r="Z467" s="201"/>
      <c r="AA467" s="201"/>
      <c r="AB467" s="201"/>
      <c r="AC467" s="201"/>
      <c r="AD467" s="201"/>
      <c r="AE467" s="201"/>
      <c r="AF467" s="201"/>
      <c r="AG467" s="201"/>
      <c r="AH467" s="201"/>
      <c r="AI467" s="201"/>
      <c r="AJ467" s="201"/>
      <c r="AK467" s="201"/>
      <c r="AL467" s="201"/>
      <c r="AM467" s="201"/>
      <c r="AN467" s="201"/>
      <c r="AO467" s="201"/>
      <c r="AP467" s="201"/>
      <c r="AQ467" s="201"/>
      <c r="AR467" s="201"/>
      <c r="AS467" s="201"/>
      <c r="AT467" s="201"/>
      <c r="AU467" s="201"/>
      <c r="AV467" s="201"/>
      <c r="AW467" s="201"/>
      <c r="AX467" s="201"/>
      <c r="AY467" s="201"/>
    </row>
    <row r="468" spans="1:51" s="3" customFormat="1" hidden="1" x14ac:dyDescent="0.2">
      <c r="A468" s="307"/>
      <c r="B468" s="487"/>
      <c r="C468" s="487"/>
      <c r="D468" s="487"/>
      <c r="E468" s="487"/>
      <c r="F468" s="488"/>
      <c r="G468" s="98"/>
      <c r="H468" s="98"/>
      <c r="I468" s="98"/>
      <c r="J468" s="98"/>
      <c r="K468" s="98"/>
      <c r="L468" s="98"/>
      <c r="M468" s="98"/>
      <c r="N468" s="98"/>
      <c r="O468" s="98"/>
      <c r="P468" s="145"/>
      <c r="Q468" s="196">
        <f t="shared" si="190"/>
        <v>0</v>
      </c>
      <c r="R468" s="412"/>
      <c r="S468" s="413"/>
      <c r="T468" s="204"/>
      <c r="U468" s="200"/>
      <c r="V468" s="201"/>
      <c r="W468" s="201"/>
      <c r="X468" s="201"/>
      <c r="Y468" s="201"/>
      <c r="Z468" s="201"/>
      <c r="AA468" s="201"/>
      <c r="AB468" s="201"/>
      <c r="AC468" s="201"/>
      <c r="AD468" s="201"/>
      <c r="AE468" s="201"/>
      <c r="AF468" s="201"/>
      <c r="AG468" s="201"/>
      <c r="AH468" s="201"/>
      <c r="AI468" s="201"/>
      <c r="AJ468" s="201"/>
      <c r="AK468" s="201"/>
      <c r="AL468" s="201"/>
      <c r="AM468" s="201"/>
      <c r="AN468" s="201"/>
      <c r="AO468" s="201"/>
      <c r="AP468" s="201"/>
      <c r="AQ468" s="201"/>
      <c r="AR468" s="201"/>
      <c r="AS468" s="201"/>
      <c r="AT468" s="201"/>
      <c r="AU468" s="201"/>
      <c r="AV468" s="201"/>
      <c r="AW468" s="201"/>
      <c r="AX468" s="201"/>
      <c r="AY468" s="201"/>
    </row>
    <row r="469" spans="1:51" s="3" customFormat="1" hidden="1" x14ac:dyDescent="0.2">
      <c r="A469" s="307"/>
      <c r="B469" s="487"/>
      <c r="C469" s="487"/>
      <c r="D469" s="487"/>
      <c r="E469" s="487"/>
      <c r="F469" s="488"/>
      <c r="G469" s="98"/>
      <c r="H469" s="98"/>
      <c r="I469" s="98"/>
      <c r="J469" s="98"/>
      <c r="K469" s="98"/>
      <c r="L469" s="98"/>
      <c r="M469" s="98"/>
      <c r="N469" s="98"/>
      <c r="O469" s="98"/>
      <c r="P469" s="145"/>
      <c r="Q469" s="197">
        <f t="shared" si="190"/>
        <v>0</v>
      </c>
      <c r="R469" s="412"/>
      <c r="S469" s="413"/>
      <c r="T469" s="204"/>
      <c r="U469" s="200"/>
      <c r="V469" s="201"/>
      <c r="W469" s="201"/>
      <c r="X469" s="201"/>
      <c r="Y469" s="201"/>
      <c r="Z469" s="201"/>
      <c r="AA469" s="201"/>
      <c r="AB469" s="201"/>
      <c r="AC469" s="201"/>
      <c r="AD469" s="201"/>
      <c r="AE469" s="201"/>
      <c r="AF469" s="201"/>
      <c r="AG469" s="201"/>
      <c r="AH469" s="201"/>
      <c r="AI469" s="201"/>
      <c r="AJ469" s="201"/>
      <c r="AK469" s="201"/>
      <c r="AL469" s="201"/>
      <c r="AM469" s="201"/>
      <c r="AN469" s="201"/>
      <c r="AO469" s="201"/>
      <c r="AP469" s="201"/>
      <c r="AQ469" s="201"/>
      <c r="AR469" s="201"/>
      <c r="AS469" s="201"/>
      <c r="AT469" s="201"/>
      <c r="AU469" s="201"/>
      <c r="AV469" s="201"/>
      <c r="AW469" s="201"/>
      <c r="AX469" s="201"/>
      <c r="AY469" s="201"/>
    </row>
    <row r="470" spans="1:51" s="3" customFormat="1" hidden="1" x14ac:dyDescent="0.2">
      <c r="A470" s="307"/>
      <c r="B470" s="487"/>
      <c r="C470" s="487"/>
      <c r="D470" s="487"/>
      <c r="E470" s="487"/>
      <c r="F470" s="488"/>
      <c r="G470" s="98"/>
      <c r="H470" s="98"/>
      <c r="I470" s="98"/>
      <c r="J470" s="98"/>
      <c r="K470" s="98"/>
      <c r="L470" s="98"/>
      <c r="M470" s="98"/>
      <c r="N470" s="98"/>
      <c r="O470" s="98"/>
      <c r="P470" s="145"/>
      <c r="Q470" s="196">
        <f t="shared" si="190"/>
        <v>0</v>
      </c>
      <c r="R470" s="412"/>
      <c r="S470" s="413"/>
      <c r="T470" s="204"/>
      <c r="U470" s="200"/>
      <c r="V470" s="201"/>
      <c r="W470" s="201"/>
      <c r="X470" s="201"/>
      <c r="Y470" s="201"/>
      <c r="Z470" s="201"/>
      <c r="AA470" s="201"/>
      <c r="AB470" s="201"/>
      <c r="AC470" s="201"/>
      <c r="AD470" s="201"/>
      <c r="AE470" s="201"/>
      <c r="AF470" s="201"/>
      <c r="AG470" s="201"/>
      <c r="AH470" s="201"/>
      <c r="AI470" s="201"/>
      <c r="AJ470" s="201"/>
      <c r="AK470" s="201"/>
      <c r="AL470" s="201"/>
      <c r="AM470" s="201"/>
      <c r="AN470" s="201"/>
      <c r="AO470" s="201"/>
      <c r="AP470" s="201"/>
      <c r="AQ470" s="201"/>
      <c r="AR470" s="201"/>
      <c r="AS470" s="201"/>
      <c r="AT470" s="201"/>
      <c r="AU470" s="201"/>
      <c r="AV470" s="201"/>
      <c r="AW470" s="201"/>
      <c r="AX470" s="201"/>
      <c r="AY470" s="201"/>
    </row>
    <row r="471" spans="1:51" s="3" customFormat="1" hidden="1" x14ac:dyDescent="0.2">
      <c r="A471" s="307"/>
      <c r="B471" s="487"/>
      <c r="C471" s="487"/>
      <c r="D471" s="487"/>
      <c r="E471" s="487"/>
      <c r="F471" s="488"/>
      <c r="G471" s="98"/>
      <c r="H471" s="98"/>
      <c r="I471" s="98"/>
      <c r="J471" s="98"/>
      <c r="K471" s="98"/>
      <c r="L471" s="98"/>
      <c r="M471" s="98"/>
      <c r="N471" s="98"/>
      <c r="O471" s="98"/>
      <c r="P471" s="145"/>
      <c r="Q471" s="197">
        <f t="shared" si="190"/>
        <v>0</v>
      </c>
      <c r="R471" s="412"/>
      <c r="S471" s="413"/>
      <c r="T471" s="204"/>
      <c r="U471" s="200"/>
      <c r="V471" s="201"/>
      <c r="W471" s="201"/>
      <c r="X471" s="201"/>
      <c r="Y471" s="201"/>
      <c r="Z471" s="201"/>
      <c r="AA471" s="201"/>
      <c r="AB471" s="201"/>
      <c r="AC471" s="201"/>
      <c r="AD471" s="201"/>
      <c r="AE471" s="201"/>
      <c r="AF471" s="201"/>
      <c r="AG471" s="201"/>
      <c r="AH471" s="201"/>
      <c r="AI471" s="201"/>
      <c r="AJ471" s="201"/>
      <c r="AK471" s="201"/>
      <c r="AL471" s="201"/>
      <c r="AM471" s="201"/>
      <c r="AN471" s="201"/>
      <c r="AO471" s="201"/>
      <c r="AP471" s="201"/>
      <c r="AQ471" s="201"/>
      <c r="AR471" s="201"/>
      <c r="AS471" s="201"/>
      <c r="AT471" s="201"/>
      <c r="AU471" s="201"/>
      <c r="AV471" s="201"/>
      <c r="AW471" s="201"/>
      <c r="AX471" s="201"/>
      <c r="AY471" s="201"/>
    </row>
    <row r="472" spans="1:51" s="3" customFormat="1" hidden="1" x14ac:dyDescent="0.2">
      <c r="A472" s="307"/>
      <c r="B472" s="487"/>
      <c r="C472" s="487"/>
      <c r="D472" s="487"/>
      <c r="E472" s="487"/>
      <c r="F472" s="488"/>
      <c r="G472" s="98"/>
      <c r="H472" s="98"/>
      <c r="I472" s="98"/>
      <c r="J472" s="98"/>
      <c r="K472" s="98"/>
      <c r="L472" s="98"/>
      <c r="M472" s="98"/>
      <c r="N472" s="98"/>
      <c r="O472" s="98"/>
      <c r="P472" s="145"/>
      <c r="Q472" s="196">
        <f t="shared" si="190"/>
        <v>0</v>
      </c>
      <c r="R472" s="412"/>
      <c r="S472" s="413"/>
      <c r="T472" s="204"/>
      <c r="U472" s="200"/>
      <c r="V472" s="201"/>
      <c r="W472" s="201"/>
      <c r="X472" s="201"/>
      <c r="Y472" s="201"/>
      <c r="Z472" s="201"/>
      <c r="AA472" s="201"/>
      <c r="AB472" s="201"/>
      <c r="AC472" s="201"/>
      <c r="AD472" s="201"/>
      <c r="AE472" s="201"/>
      <c r="AF472" s="201"/>
      <c r="AG472" s="201"/>
      <c r="AH472" s="201"/>
      <c r="AI472" s="201"/>
      <c r="AJ472" s="201"/>
      <c r="AK472" s="201"/>
      <c r="AL472" s="201"/>
      <c r="AM472" s="201"/>
      <c r="AN472" s="201"/>
      <c r="AO472" s="201"/>
      <c r="AP472" s="201"/>
      <c r="AQ472" s="201"/>
      <c r="AR472" s="201"/>
      <c r="AS472" s="201"/>
      <c r="AT472" s="201"/>
      <c r="AU472" s="201"/>
      <c r="AV472" s="201"/>
      <c r="AW472" s="201"/>
      <c r="AX472" s="201"/>
      <c r="AY472" s="201"/>
    </row>
    <row r="473" spans="1:51" s="3" customFormat="1" hidden="1" x14ac:dyDescent="0.2">
      <c r="A473" s="307"/>
      <c r="B473" s="487"/>
      <c r="C473" s="487"/>
      <c r="D473" s="487"/>
      <c r="E473" s="487"/>
      <c r="F473" s="488"/>
      <c r="G473" s="98"/>
      <c r="H473" s="98"/>
      <c r="I473" s="98"/>
      <c r="J473" s="98"/>
      <c r="K473" s="98"/>
      <c r="L473" s="98"/>
      <c r="M473" s="98"/>
      <c r="N473" s="98"/>
      <c r="O473" s="98"/>
      <c r="P473" s="145"/>
      <c r="Q473" s="197">
        <f t="shared" si="190"/>
        <v>0</v>
      </c>
      <c r="R473" s="412"/>
      <c r="S473" s="413"/>
      <c r="T473" s="204"/>
      <c r="U473" s="200"/>
      <c r="V473" s="201"/>
      <c r="W473" s="201"/>
      <c r="X473" s="201"/>
      <c r="Y473" s="201"/>
      <c r="Z473" s="201"/>
      <c r="AA473" s="201"/>
      <c r="AB473" s="201"/>
      <c r="AC473" s="201"/>
      <c r="AD473" s="201"/>
      <c r="AE473" s="201"/>
      <c r="AF473" s="201"/>
      <c r="AG473" s="201"/>
      <c r="AH473" s="201"/>
      <c r="AI473" s="201"/>
      <c r="AJ473" s="201"/>
      <c r="AK473" s="201"/>
      <c r="AL473" s="201"/>
      <c r="AM473" s="201"/>
      <c r="AN473" s="201"/>
      <c r="AO473" s="201"/>
      <c r="AP473" s="201"/>
      <c r="AQ473" s="201"/>
      <c r="AR473" s="201"/>
      <c r="AS473" s="201"/>
      <c r="AT473" s="201"/>
      <c r="AU473" s="201"/>
      <c r="AV473" s="201"/>
      <c r="AW473" s="201"/>
      <c r="AX473" s="201"/>
      <c r="AY473" s="201"/>
    </row>
    <row r="474" spans="1:51" s="3" customFormat="1" hidden="1" x14ac:dyDescent="0.2">
      <c r="A474" s="307"/>
      <c r="B474" s="487"/>
      <c r="C474" s="487"/>
      <c r="D474" s="487"/>
      <c r="E474" s="487"/>
      <c r="F474" s="488"/>
      <c r="G474" s="98"/>
      <c r="H474" s="98"/>
      <c r="I474" s="98"/>
      <c r="J474" s="98"/>
      <c r="K474" s="98"/>
      <c r="L474" s="98"/>
      <c r="M474" s="98"/>
      <c r="N474" s="98"/>
      <c r="O474" s="98"/>
      <c r="P474" s="145"/>
      <c r="Q474" s="196">
        <f t="shared" si="190"/>
        <v>0</v>
      </c>
      <c r="R474" s="412"/>
      <c r="S474" s="413"/>
      <c r="T474" s="204"/>
      <c r="U474" s="200"/>
      <c r="V474" s="201"/>
      <c r="W474" s="201"/>
      <c r="X474" s="201"/>
      <c r="Y474" s="201"/>
      <c r="Z474" s="201"/>
      <c r="AA474" s="201"/>
      <c r="AB474" s="201"/>
      <c r="AC474" s="201"/>
      <c r="AD474" s="201"/>
      <c r="AE474" s="201"/>
      <c r="AF474" s="201"/>
      <c r="AG474" s="201"/>
      <c r="AH474" s="201"/>
      <c r="AI474" s="201"/>
      <c r="AJ474" s="201"/>
      <c r="AK474" s="201"/>
      <c r="AL474" s="201"/>
      <c r="AM474" s="201"/>
      <c r="AN474" s="201"/>
      <c r="AO474" s="201"/>
      <c r="AP474" s="201"/>
      <c r="AQ474" s="201"/>
      <c r="AR474" s="201"/>
      <c r="AS474" s="201"/>
      <c r="AT474" s="201"/>
      <c r="AU474" s="201"/>
      <c r="AV474" s="201"/>
      <c r="AW474" s="201"/>
      <c r="AX474" s="201"/>
      <c r="AY474" s="201"/>
    </row>
    <row r="475" spans="1:51" s="3" customFormat="1" hidden="1" x14ac:dyDescent="0.2">
      <c r="A475" s="307"/>
      <c r="B475" s="487"/>
      <c r="C475" s="487"/>
      <c r="D475" s="487"/>
      <c r="E475" s="487"/>
      <c r="F475" s="488"/>
      <c r="G475" s="98"/>
      <c r="H475" s="98"/>
      <c r="I475" s="98"/>
      <c r="J475" s="98"/>
      <c r="K475" s="98"/>
      <c r="L475" s="98"/>
      <c r="M475" s="98"/>
      <c r="N475" s="98"/>
      <c r="O475" s="98"/>
      <c r="P475" s="145"/>
      <c r="Q475" s="197">
        <f t="shared" si="190"/>
        <v>0</v>
      </c>
      <c r="R475" s="412"/>
      <c r="S475" s="413"/>
      <c r="T475" s="204"/>
      <c r="U475" s="200"/>
      <c r="V475" s="201"/>
      <c r="W475" s="201"/>
      <c r="X475" s="201"/>
      <c r="Y475" s="201"/>
      <c r="Z475" s="201"/>
      <c r="AA475" s="201"/>
      <c r="AB475" s="201"/>
      <c r="AC475" s="201"/>
      <c r="AD475" s="201"/>
      <c r="AE475" s="201"/>
      <c r="AF475" s="201"/>
      <c r="AG475" s="201"/>
      <c r="AH475" s="201"/>
      <c r="AI475" s="201"/>
      <c r="AJ475" s="201"/>
      <c r="AK475" s="201"/>
      <c r="AL475" s="201"/>
      <c r="AM475" s="201"/>
      <c r="AN475" s="201"/>
      <c r="AO475" s="201"/>
      <c r="AP475" s="201"/>
      <c r="AQ475" s="201"/>
      <c r="AR475" s="201"/>
      <c r="AS475" s="201"/>
      <c r="AT475" s="201"/>
      <c r="AU475" s="201"/>
      <c r="AV475" s="201"/>
      <c r="AW475" s="201"/>
      <c r="AX475" s="201"/>
      <c r="AY475" s="201"/>
    </row>
    <row r="476" spans="1:51" s="3" customFormat="1" hidden="1" x14ac:dyDescent="0.2">
      <c r="A476" s="307"/>
      <c r="B476" s="487"/>
      <c r="C476" s="487"/>
      <c r="D476" s="487"/>
      <c r="E476" s="487"/>
      <c r="F476" s="488"/>
      <c r="G476" s="98"/>
      <c r="H476" s="98"/>
      <c r="I476" s="98"/>
      <c r="J476" s="98"/>
      <c r="K476" s="98"/>
      <c r="L476" s="98"/>
      <c r="M476" s="98"/>
      <c r="N476" s="98"/>
      <c r="O476" s="98"/>
      <c r="P476" s="145"/>
      <c r="Q476" s="196">
        <f t="shared" si="190"/>
        <v>0</v>
      </c>
      <c r="R476" s="412"/>
      <c r="S476" s="413"/>
      <c r="T476" s="204"/>
      <c r="U476" s="200"/>
      <c r="V476" s="201"/>
      <c r="W476" s="201"/>
      <c r="X476" s="201"/>
      <c r="Y476" s="201"/>
      <c r="Z476" s="201"/>
      <c r="AA476" s="201"/>
      <c r="AB476" s="201"/>
      <c r="AC476" s="201"/>
      <c r="AD476" s="201"/>
      <c r="AE476" s="201"/>
      <c r="AF476" s="201"/>
      <c r="AG476" s="201"/>
      <c r="AH476" s="201"/>
      <c r="AI476" s="201"/>
      <c r="AJ476" s="201"/>
      <c r="AK476" s="201"/>
      <c r="AL476" s="201"/>
      <c r="AM476" s="201"/>
      <c r="AN476" s="201"/>
      <c r="AO476" s="201"/>
      <c r="AP476" s="201"/>
      <c r="AQ476" s="201"/>
      <c r="AR476" s="201"/>
      <c r="AS476" s="201"/>
      <c r="AT476" s="201"/>
      <c r="AU476" s="201"/>
      <c r="AV476" s="201"/>
      <c r="AW476" s="201"/>
      <c r="AX476" s="201"/>
      <c r="AY476" s="201"/>
    </row>
    <row r="477" spans="1:51" s="3" customFormat="1" hidden="1" x14ac:dyDescent="0.2">
      <c r="A477" s="307"/>
      <c r="B477" s="487"/>
      <c r="C477" s="487"/>
      <c r="D477" s="487"/>
      <c r="E477" s="487"/>
      <c r="F477" s="488"/>
      <c r="G477" s="98"/>
      <c r="H477" s="98"/>
      <c r="I477" s="98"/>
      <c r="J477" s="98"/>
      <c r="K477" s="98"/>
      <c r="L477" s="98"/>
      <c r="M477" s="98"/>
      <c r="N477" s="98"/>
      <c r="O477" s="98"/>
      <c r="P477" s="145"/>
      <c r="Q477" s="197">
        <f t="shared" si="190"/>
        <v>0</v>
      </c>
      <c r="R477" s="412"/>
      <c r="S477" s="413"/>
      <c r="T477" s="204"/>
      <c r="U477" s="200"/>
      <c r="V477" s="201"/>
      <c r="W477" s="201"/>
      <c r="X477" s="201"/>
      <c r="Y477" s="201"/>
      <c r="Z477" s="201"/>
      <c r="AA477" s="201"/>
      <c r="AB477" s="201"/>
      <c r="AC477" s="201"/>
      <c r="AD477" s="201"/>
      <c r="AE477" s="201"/>
      <c r="AF477" s="201"/>
      <c r="AG477" s="201"/>
      <c r="AH477" s="201"/>
      <c r="AI477" s="201"/>
      <c r="AJ477" s="201"/>
      <c r="AK477" s="201"/>
      <c r="AL477" s="201"/>
      <c r="AM477" s="201"/>
      <c r="AN477" s="201"/>
      <c r="AO477" s="201"/>
      <c r="AP477" s="201"/>
      <c r="AQ477" s="201"/>
      <c r="AR477" s="201"/>
      <c r="AS477" s="201"/>
      <c r="AT477" s="201"/>
      <c r="AU477" s="201"/>
      <c r="AV477" s="201"/>
      <c r="AW477" s="201"/>
      <c r="AX477" s="201"/>
      <c r="AY477" s="201"/>
    </row>
    <row r="478" spans="1:51" s="3" customFormat="1" hidden="1" x14ac:dyDescent="0.2">
      <c r="A478" s="307"/>
      <c r="B478" s="487"/>
      <c r="C478" s="487"/>
      <c r="D478" s="487"/>
      <c r="E478" s="487"/>
      <c r="F478" s="488"/>
      <c r="G478" s="98"/>
      <c r="H478" s="98"/>
      <c r="I478" s="98"/>
      <c r="J478" s="98"/>
      <c r="K478" s="98"/>
      <c r="L478" s="98"/>
      <c r="M478" s="98"/>
      <c r="N478" s="98"/>
      <c r="O478" s="98"/>
      <c r="P478" s="145"/>
      <c r="Q478" s="196">
        <f t="shared" si="190"/>
        <v>0</v>
      </c>
      <c r="R478" s="412"/>
      <c r="S478" s="413"/>
      <c r="T478" s="204"/>
      <c r="U478" s="200"/>
      <c r="V478" s="201"/>
      <c r="W478" s="201"/>
      <c r="X478" s="201"/>
      <c r="Y478" s="201"/>
      <c r="Z478" s="201"/>
      <c r="AA478" s="201"/>
      <c r="AB478" s="201"/>
      <c r="AC478" s="201"/>
      <c r="AD478" s="201"/>
      <c r="AE478" s="201"/>
      <c r="AF478" s="201"/>
      <c r="AG478" s="201"/>
      <c r="AH478" s="201"/>
      <c r="AI478" s="201"/>
      <c r="AJ478" s="201"/>
      <c r="AK478" s="201"/>
      <c r="AL478" s="201"/>
      <c r="AM478" s="201"/>
      <c r="AN478" s="201"/>
      <c r="AO478" s="201"/>
      <c r="AP478" s="201"/>
      <c r="AQ478" s="201"/>
      <c r="AR478" s="201"/>
      <c r="AS478" s="201"/>
      <c r="AT478" s="201"/>
      <c r="AU478" s="201"/>
      <c r="AV478" s="201"/>
      <c r="AW478" s="201"/>
      <c r="AX478" s="201"/>
      <c r="AY478" s="201"/>
    </row>
    <row r="479" spans="1:51" s="3" customFormat="1" ht="15.75" hidden="1" thickBot="1" x14ac:dyDescent="0.25">
      <c r="A479" s="309"/>
      <c r="B479" s="512"/>
      <c r="C479" s="512"/>
      <c r="D479" s="512"/>
      <c r="E479" s="512"/>
      <c r="F479" s="513"/>
      <c r="G479" s="236"/>
      <c r="H479" s="236"/>
      <c r="I479" s="236"/>
      <c r="J479" s="236"/>
      <c r="K479" s="236"/>
      <c r="L479" s="236"/>
      <c r="M479" s="236"/>
      <c r="N479" s="236"/>
      <c r="O479" s="236"/>
      <c r="P479" s="237"/>
      <c r="Q479" s="198">
        <f t="shared" si="190"/>
        <v>0</v>
      </c>
      <c r="R479" s="414"/>
      <c r="S479" s="415"/>
      <c r="T479" s="204"/>
      <c r="U479" s="200"/>
      <c r="V479" s="201"/>
      <c r="W479" s="201"/>
      <c r="X479" s="201"/>
      <c r="Y479" s="201"/>
      <c r="Z479" s="201"/>
      <c r="AA479" s="201"/>
      <c r="AB479" s="201"/>
      <c r="AC479" s="201"/>
      <c r="AD479" s="201"/>
      <c r="AE479" s="201"/>
      <c r="AF479" s="201"/>
      <c r="AG479" s="201"/>
      <c r="AH479" s="201"/>
      <c r="AI479" s="201"/>
      <c r="AJ479" s="201"/>
      <c r="AK479" s="201"/>
      <c r="AL479" s="201"/>
      <c r="AM479" s="201"/>
      <c r="AN479" s="201"/>
      <c r="AO479" s="201"/>
      <c r="AP479" s="201"/>
      <c r="AQ479" s="201"/>
      <c r="AR479" s="201"/>
      <c r="AS479" s="201"/>
      <c r="AT479" s="201"/>
      <c r="AU479" s="201"/>
      <c r="AV479" s="201"/>
      <c r="AW479" s="201"/>
      <c r="AX479" s="201"/>
      <c r="AY479" s="201"/>
    </row>
    <row r="480" spans="1:51" s="3" customFormat="1" ht="15" hidden="1" customHeight="1" thickBot="1" x14ac:dyDescent="0.25">
      <c r="A480" s="489" t="s">
        <v>179</v>
      </c>
      <c r="B480" s="490"/>
      <c r="C480" s="490"/>
      <c r="D480" s="490"/>
      <c r="E480" s="490"/>
      <c r="F480" s="491"/>
      <c r="G480" s="143">
        <f>ROUND(SUM(G481:G515),2)</f>
        <v>0</v>
      </c>
      <c r="H480" s="143">
        <f t="shared" ref="H480:S480" si="191">ROUND(SUM(H481:H515),2)</f>
        <v>0</v>
      </c>
      <c r="I480" s="143">
        <f t="shared" si="191"/>
        <v>0</v>
      </c>
      <c r="J480" s="143">
        <f t="shared" si="191"/>
        <v>0</v>
      </c>
      <c r="K480" s="143">
        <f t="shared" si="191"/>
        <v>0</v>
      </c>
      <c r="L480" s="143">
        <f t="shared" si="191"/>
        <v>0</v>
      </c>
      <c r="M480" s="143">
        <f t="shared" si="191"/>
        <v>0</v>
      </c>
      <c r="N480" s="143">
        <f t="shared" si="191"/>
        <v>0</v>
      </c>
      <c r="O480" s="143">
        <f t="shared" si="191"/>
        <v>0</v>
      </c>
      <c r="P480" s="143">
        <f t="shared" si="191"/>
        <v>0</v>
      </c>
      <c r="Q480" s="91">
        <f t="shared" si="191"/>
        <v>0</v>
      </c>
      <c r="R480" s="408"/>
      <c r="S480" s="409">
        <f t="shared" si="191"/>
        <v>0</v>
      </c>
      <c r="T480" s="203" t="str">
        <f>IF(SUM(G480:P480)=SUM(Q481:Q515),"match","sum error")</f>
        <v>match</v>
      </c>
      <c r="U480" s="200"/>
      <c r="V480" s="214">
        <f>SUM(W481:AF481)</f>
        <v>0</v>
      </c>
      <c r="W480" s="206" t="str">
        <f>G$11</f>
        <v>PR</v>
      </c>
      <c r="X480" s="206" t="str">
        <f t="shared" ref="X480" si="192">H$11</f>
        <v>PM</v>
      </c>
      <c r="Y480" s="206" t="str">
        <f t="shared" ref="Y480" si="193">I$11</f>
        <v>SENG</v>
      </c>
      <c r="Z480" s="206" t="str">
        <f t="shared" ref="Z480" si="194">J$11</f>
        <v>ENG</v>
      </c>
      <c r="AA480" s="206" t="str">
        <f t="shared" ref="AA480" si="195">K$11</f>
        <v>SDES</v>
      </c>
      <c r="AB480" s="206" t="str">
        <f t="shared" ref="AB480" si="196">L$11</f>
        <v>DES</v>
      </c>
      <c r="AC480" s="206" t="str">
        <f t="shared" ref="AC480" si="197">M$11</f>
        <v>TECH</v>
      </c>
      <c r="AD480" s="206" t="str">
        <f t="shared" ref="AD480" si="198">N$11</f>
        <v>ADM</v>
      </c>
      <c r="AE480" s="206" t="str">
        <f t="shared" ref="AE480" si="199">O$11</f>
        <v>UD1</v>
      </c>
      <c r="AF480" s="206" t="str">
        <f t="shared" ref="AF480" si="200">P$11</f>
        <v>UD2</v>
      </c>
      <c r="AG480" s="201"/>
      <c r="AH480" s="201"/>
      <c r="AI480" s="201"/>
      <c r="AJ480" s="201"/>
      <c r="AK480" s="201"/>
      <c r="AL480" s="201"/>
      <c r="AM480" s="201"/>
      <c r="AN480" s="201"/>
      <c r="AO480" s="201"/>
      <c r="AP480" s="201"/>
      <c r="AQ480" s="201"/>
      <c r="AR480" s="201"/>
      <c r="AS480" s="201"/>
      <c r="AT480" s="201"/>
      <c r="AU480" s="201"/>
      <c r="AV480" s="201"/>
      <c r="AW480" s="201"/>
      <c r="AX480" s="201"/>
      <c r="AY480" s="201"/>
    </row>
    <row r="481" spans="1:51" s="3" customFormat="1" hidden="1" x14ac:dyDescent="0.2">
      <c r="A481" s="306"/>
      <c r="B481" s="487"/>
      <c r="C481" s="487"/>
      <c r="D481" s="487"/>
      <c r="E481" s="487"/>
      <c r="F481" s="488"/>
      <c r="G481" s="98"/>
      <c r="H481" s="98"/>
      <c r="I481" s="98"/>
      <c r="J481" s="98"/>
      <c r="K481" s="98"/>
      <c r="L481" s="98"/>
      <c r="M481" s="98"/>
      <c r="N481" s="98"/>
      <c r="O481" s="98"/>
      <c r="P481" s="145"/>
      <c r="Q481" s="196">
        <f>ROUND(SUM(G481:P481),2)</f>
        <v>0</v>
      </c>
      <c r="R481" s="410"/>
      <c r="S481" s="411"/>
      <c r="T481" s="204"/>
      <c r="U481" s="200"/>
      <c r="V481" s="201"/>
      <c r="W481" s="208">
        <f>G480*'Staffing Plan'!$M$25</f>
        <v>0</v>
      </c>
      <c r="X481" s="208">
        <f>H480*'Staffing Plan'!$M$33</f>
        <v>0</v>
      </c>
      <c r="Y481" s="208">
        <f>I480*'Staffing Plan'!$M$47</f>
        <v>0</v>
      </c>
      <c r="Z481" s="208">
        <f>J480*'Staffing Plan'!$M$61</f>
        <v>0</v>
      </c>
      <c r="AA481" s="208">
        <f>K480*'Staffing Plan'!$M$75</f>
        <v>0</v>
      </c>
      <c r="AB481" s="208">
        <f>L480*'Staffing Plan'!$M$89</f>
        <v>0</v>
      </c>
      <c r="AC481" s="208">
        <f>M480*'Staffing Plan'!$M$103</f>
        <v>0</v>
      </c>
      <c r="AD481" s="208">
        <f>N480*'Staffing Plan'!$M$117</f>
        <v>0</v>
      </c>
      <c r="AE481" s="208">
        <f>O480*'Staffing Plan'!$M$131</f>
        <v>0</v>
      </c>
      <c r="AF481" s="208">
        <f>P480*'Staffing Plan'!$M$145</f>
        <v>0</v>
      </c>
      <c r="AG481" s="201"/>
      <c r="AH481" s="201"/>
      <c r="AI481" s="201"/>
      <c r="AJ481" s="201"/>
      <c r="AK481" s="201"/>
      <c r="AL481" s="201"/>
      <c r="AM481" s="201"/>
      <c r="AN481" s="201"/>
      <c r="AO481" s="201"/>
      <c r="AP481" s="201"/>
      <c r="AQ481" s="201"/>
      <c r="AR481" s="201"/>
      <c r="AS481" s="201"/>
      <c r="AT481" s="201"/>
      <c r="AU481" s="201"/>
      <c r="AV481" s="201"/>
      <c r="AW481" s="201"/>
      <c r="AX481" s="201"/>
      <c r="AY481" s="201"/>
    </row>
    <row r="482" spans="1:51" s="3" customFormat="1" ht="15" hidden="1" customHeight="1" x14ac:dyDescent="0.2">
      <c r="A482" s="306"/>
      <c r="B482" s="487"/>
      <c r="C482" s="487"/>
      <c r="D482" s="487"/>
      <c r="E482" s="487"/>
      <c r="F482" s="488"/>
      <c r="G482" s="98"/>
      <c r="H482" s="98"/>
      <c r="I482" s="98"/>
      <c r="J482" s="98"/>
      <c r="K482" s="98"/>
      <c r="L482" s="98"/>
      <c r="M482" s="98"/>
      <c r="N482" s="98"/>
      <c r="O482" s="98"/>
      <c r="P482" s="145"/>
      <c r="Q482" s="196">
        <f t="shared" ref="Q482:Q515" si="201">ROUND(SUM(G482:P482),2)</f>
        <v>0</v>
      </c>
      <c r="R482" s="412"/>
      <c r="S482" s="413"/>
      <c r="T482" s="204"/>
      <c r="U482" s="200"/>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1"/>
      <c r="AY482" s="201"/>
    </row>
    <row r="483" spans="1:51" s="3" customFormat="1" ht="15" hidden="1" customHeight="1" x14ac:dyDescent="0.2">
      <c r="A483" s="306"/>
      <c r="B483" s="487"/>
      <c r="C483" s="487"/>
      <c r="D483" s="487"/>
      <c r="E483" s="487"/>
      <c r="F483" s="488"/>
      <c r="G483" s="98"/>
      <c r="H483" s="98"/>
      <c r="I483" s="98"/>
      <c r="J483" s="98"/>
      <c r="K483" s="98"/>
      <c r="L483" s="98"/>
      <c r="M483" s="98"/>
      <c r="N483" s="98"/>
      <c r="O483" s="98"/>
      <c r="P483" s="145"/>
      <c r="Q483" s="197">
        <f t="shared" si="201"/>
        <v>0</v>
      </c>
      <c r="R483" s="412"/>
      <c r="S483" s="413"/>
      <c r="T483" s="204"/>
      <c r="U483" s="200"/>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1"/>
      <c r="AY483" s="201"/>
    </row>
    <row r="484" spans="1:51" s="3" customFormat="1" ht="15" hidden="1" customHeight="1" x14ac:dyDescent="0.2">
      <c r="A484" s="306"/>
      <c r="B484" s="487"/>
      <c r="C484" s="487"/>
      <c r="D484" s="487"/>
      <c r="E484" s="487"/>
      <c r="F484" s="488"/>
      <c r="G484" s="98"/>
      <c r="H484" s="98"/>
      <c r="I484" s="98"/>
      <c r="J484" s="98"/>
      <c r="K484" s="98"/>
      <c r="L484" s="98"/>
      <c r="M484" s="98"/>
      <c r="N484" s="98"/>
      <c r="O484" s="98"/>
      <c r="P484" s="145"/>
      <c r="Q484" s="196">
        <f t="shared" si="201"/>
        <v>0</v>
      </c>
      <c r="R484" s="412"/>
      <c r="S484" s="413"/>
      <c r="T484" s="204"/>
      <c r="U484" s="200"/>
      <c r="V484" s="201"/>
      <c r="W484" s="201"/>
      <c r="X484" s="201"/>
      <c r="Y484" s="201"/>
      <c r="Z484" s="201"/>
      <c r="AA484" s="201"/>
      <c r="AB484" s="201"/>
      <c r="AC484" s="201"/>
      <c r="AD484" s="201"/>
      <c r="AE484" s="201"/>
      <c r="AF484" s="201"/>
      <c r="AG484" s="201"/>
      <c r="AH484" s="201"/>
      <c r="AI484" s="201"/>
      <c r="AJ484" s="201"/>
      <c r="AK484" s="201"/>
      <c r="AL484" s="201"/>
      <c r="AM484" s="201"/>
      <c r="AN484" s="201"/>
      <c r="AO484" s="201"/>
      <c r="AP484" s="201"/>
      <c r="AQ484" s="201"/>
      <c r="AR484" s="201"/>
      <c r="AS484" s="201"/>
      <c r="AT484" s="201"/>
      <c r="AU484" s="201"/>
      <c r="AV484" s="201"/>
      <c r="AW484" s="201"/>
      <c r="AX484" s="201"/>
      <c r="AY484" s="201"/>
    </row>
    <row r="485" spans="1:51" s="3" customFormat="1" ht="15" hidden="1" customHeight="1" x14ac:dyDescent="0.2">
      <c r="A485" s="306"/>
      <c r="B485" s="487"/>
      <c r="C485" s="487"/>
      <c r="D485" s="487"/>
      <c r="E485" s="487"/>
      <c r="F485" s="488"/>
      <c r="G485" s="98"/>
      <c r="H485" s="98"/>
      <c r="I485" s="98"/>
      <c r="J485" s="98"/>
      <c r="K485" s="98"/>
      <c r="L485" s="98"/>
      <c r="M485" s="98"/>
      <c r="N485" s="98"/>
      <c r="O485" s="98"/>
      <c r="P485" s="145"/>
      <c r="Q485" s="197">
        <f t="shared" si="201"/>
        <v>0</v>
      </c>
      <c r="R485" s="412"/>
      <c r="S485" s="413"/>
      <c r="T485" s="204"/>
      <c r="U485" s="200"/>
      <c r="V485" s="201"/>
      <c r="W485" s="201"/>
      <c r="X485" s="201"/>
      <c r="Y485" s="201"/>
      <c r="Z485" s="201"/>
      <c r="AA485" s="201"/>
      <c r="AB485" s="201"/>
      <c r="AC485" s="201"/>
      <c r="AD485" s="201"/>
      <c r="AE485" s="201"/>
      <c r="AF485" s="201"/>
      <c r="AG485" s="201"/>
      <c r="AH485" s="201"/>
      <c r="AI485" s="201"/>
      <c r="AJ485" s="201"/>
      <c r="AK485" s="201"/>
      <c r="AL485" s="201"/>
      <c r="AM485" s="201"/>
      <c r="AN485" s="201"/>
      <c r="AO485" s="201"/>
      <c r="AP485" s="201"/>
      <c r="AQ485" s="201"/>
      <c r="AR485" s="201"/>
      <c r="AS485" s="201"/>
      <c r="AT485" s="201"/>
      <c r="AU485" s="201"/>
      <c r="AV485" s="201"/>
      <c r="AW485" s="201"/>
      <c r="AX485" s="201"/>
      <c r="AY485" s="201"/>
    </row>
    <row r="486" spans="1:51" s="3" customFormat="1" ht="15" hidden="1" customHeight="1" x14ac:dyDescent="0.2">
      <c r="A486" s="306"/>
      <c r="B486" s="487"/>
      <c r="C486" s="487"/>
      <c r="D486" s="487"/>
      <c r="E486" s="487"/>
      <c r="F486" s="488"/>
      <c r="G486" s="98"/>
      <c r="H486" s="98"/>
      <c r="I486" s="98"/>
      <c r="J486" s="98"/>
      <c r="K486" s="98"/>
      <c r="L486" s="98"/>
      <c r="M486" s="98"/>
      <c r="N486" s="98"/>
      <c r="O486" s="98"/>
      <c r="P486" s="145"/>
      <c r="Q486" s="196">
        <f t="shared" si="201"/>
        <v>0</v>
      </c>
      <c r="R486" s="412"/>
      <c r="S486" s="413"/>
      <c r="T486" s="204"/>
      <c r="U486" s="200"/>
      <c r="V486" s="201"/>
      <c r="W486" s="201"/>
      <c r="X486" s="201"/>
      <c r="Y486" s="201"/>
      <c r="Z486" s="201"/>
      <c r="AA486" s="201"/>
      <c r="AB486" s="201"/>
      <c r="AC486" s="201"/>
      <c r="AD486" s="201"/>
      <c r="AE486" s="201"/>
      <c r="AF486" s="201"/>
      <c r="AG486" s="201"/>
      <c r="AH486" s="201"/>
      <c r="AI486" s="201"/>
      <c r="AJ486" s="201"/>
      <c r="AK486" s="201"/>
      <c r="AL486" s="201"/>
      <c r="AM486" s="201"/>
      <c r="AN486" s="201"/>
      <c r="AO486" s="201"/>
      <c r="AP486" s="201"/>
      <c r="AQ486" s="201"/>
      <c r="AR486" s="201"/>
      <c r="AS486" s="201"/>
      <c r="AT486" s="201"/>
      <c r="AU486" s="201"/>
      <c r="AV486" s="201"/>
      <c r="AW486" s="201"/>
      <c r="AX486" s="201"/>
      <c r="AY486" s="201"/>
    </row>
    <row r="487" spans="1:51" s="3" customFormat="1" hidden="1" x14ac:dyDescent="0.2">
      <c r="A487" s="307"/>
      <c r="B487" s="487"/>
      <c r="C487" s="487"/>
      <c r="D487" s="487"/>
      <c r="E487" s="487"/>
      <c r="F487" s="488"/>
      <c r="G487" s="98"/>
      <c r="H487" s="98"/>
      <c r="I487" s="98"/>
      <c r="J487" s="98"/>
      <c r="K487" s="98"/>
      <c r="L487" s="98"/>
      <c r="M487" s="98"/>
      <c r="N487" s="98"/>
      <c r="O487" s="98"/>
      <c r="P487" s="145"/>
      <c r="Q487" s="197">
        <f t="shared" si="201"/>
        <v>0</v>
      </c>
      <c r="R487" s="412"/>
      <c r="S487" s="413"/>
      <c r="T487" s="204"/>
      <c r="U487" s="200"/>
      <c r="V487" s="201"/>
      <c r="W487" s="201"/>
      <c r="X487" s="201"/>
      <c r="Y487" s="201"/>
      <c r="Z487" s="201"/>
      <c r="AA487" s="201"/>
      <c r="AB487" s="201"/>
      <c r="AC487" s="201"/>
      <c r="AD487" s="201"/>
      <c r="AE487" s="201"/>
      <c r="AF487" s="201"/>
      <c r="AG487" s="201"/>
      <c r="AH487" s="201"/>
      <c r="AI487" s="201"/>
      <c r="AJ487" s="201"/>
      <c r="AK487" s="201"/>
      <c r="AL487" s="201"/>
      <c r="AM487" s="201"/>
      <c r="AN487" s="201"/>
      <c r="AO487" s="201"/>
      <c r="AP487" s="201"/>
      <c r="AQ487" s="201"/>
      <c r="AR487" s="201"/>
      <c r="AS487" s="201"/>
      <c r="AT487" s="201"/>
      <c r="AU487" s="201"/>
      <c r="AV487" s="201"/>
      <c r="AW487" s="201"/>
      <c r="AX487" s="201"/>
      <c r="AY487" s="201"/>
    </row>
    <row r="488" spans="1:51" s="3" customFormat="1" hidden="1" x14ac:dyDescent="0.2">
      <c r="A488" s="307"/>
      <c r="B488" s="487"/>
      <c r="C488" s="487"/>
      <c r="D488" s="487"/>
      <c r="E488" s="487"/>
      <c r="F488" s="488"/>
      <c r="G488" s="98"/>
      <c r="H488" s="98"/>
      <c r="I488" s="98"/>
      <c r="J488" s="98"/>
      <c r="K488" s="98"/>
      <c r="L488" s="98"/>
      <c r="M488" s="98"/>
      <c r="N488" s="98"/>
      <c r="O488" s="98"/>
      <c r="P488" s="145"/>
      <c r="Q488" s="196">
        <f t="shared" si="201"/>
        <v>0</v>
      </c>
      <c r="R488" s="412"/>
      <c r="S488" s="413"/>
      <c r="T488" s="204"/>
      <c r="U488" s="200"/>
      <c r="V488" s="201"/>
      <c r="W488" s="201"/>
      <c r="X488" s="201"/>
      <c r="Y488" s="201"/>
      <c r="Z488" s="201"/>
      <c r="AA488" s="201"/>
      <c r="AB488" s="201"/>
      <c r="AC488" s="201"/>
      <c r="AD488" s="201"/>
      <c r="AE488" s="201"/>
      <c r="AF488" s="201"/>
      <c r="AG488" s="201"/>
      <c r="AH488" s="201"/>
      <c r="AI488" s="201"/>
      <c r="AJ488" s="201"/>
      <c r="AK488" s="201"/>
      <c r="AL488" s="201"/>
      <c r="AM488" s="201"/>
      <c r="AN488" s="201"/>
      <c r="AO488" s="201"/>
      <c r="AP488" s="201"/>
      <c r="AQ488" s="201"/>
      <c r="AR488" s="201"/>
      <c r="AS488" s="201"/>
      <c r="AT488" s="201"/>
      <c r="AU488" s="201"/>
      <c r="AV488" s="201"/>
      <c r="AW488" s="201"/>
      <c r="AX488" s="201"/>
      <c r="AY488" s="201"/>
    </row>
    <row r="489" spans="1:51" s="3" customFormat="1" hidden="1" x14ac:dyDescent="0.2">
      <c r="A489" s="307"/>
      <c r="B489" s="487"/>
      <c r="C489" s="487"/>
      <c r="D489" s="487"/>
      <c r="E489" s="487"/>
      <c r="F489" s="488"/>
      <c r="G489" s="98"/>
      <c r="H489" s="98"/>
      <c r="I489" s="98"/>
      <c r="J489" s="98"/>
      <c r="K489" s="98"/>
      <c r="L489" s="98"/>
      <c r="M489" s="98"/>
      <c r="N489" s="98"/>
      <c r="O489" s="98"/>
      <c r="P489" s="145"/>
      <c r="Q489" s="197">
        <f t="shared" si="201"/>
        <v>0</v>
      </c>
      <c r="R489" s="412"/>
      <c r="S489" s="413"/>
      <c r="T489" s="204"/>
      <c r="U489" s="200"/>
      <c r="V489" s="201"/>
      <c r="W489" s="201"/>
      <c r="X489" s="201"/>
      <c r="Y489" s="201"/>
      <c r="Z489" s="201"/>
      <c r="AA489" s="201"/>
      <c r="AB489" s="201"/>
      <c r="AC489" s="201"/>
      <c r="AD489" s="201"/>
      <c r="AE489" s="201"/>
      <c r="AF489" s="201"/>
      <c r="AG489" s="201"/>
      <c r="AH489" s="201"/>
      <c r="AI489" s="201"/>
      <c r="AJ489" s="201"/>
      <c r="AK489" s="201"/>
      <c r="AL489" s="201"/>
      <c r="AM489" s="201"/>
      <c r="AN489" s="201"/>
      <c r="AO489" s="201"/>
      <c r="AP489" s="201"/>
      <c r="AQ489" s="201"/>
      <c r="AR489" s="201"/>
      <c r="AS489" s="201"/>
      <c r="AT489" s="201"/>
      <c r="AU489" s="201"/>
      <c r="AV489" s="201"/>
      <c r="AW489" s="201"/>
      <c r="AX489" s="201"/>
      <c r="AY489" s="201"/>
    </row>
    <row r="490" spans="1:51" s="3" customFormat="1" hidden="1" x14ac:dyDescent="0.2">
      <c r="A490" s="307"/>
      <c r="B490" s="487"/>
      <c r="C490" s="487"/>
      <c r="D490" s="487"/>
      <c r="E490" s="487"/>
      <c r="F490" s="488"/>
      <c r="G490" s="98"/>
      <c r="H490" s="98"/>
      <c r="I490" s="98"/>
      <c r="J490" s="98"/>
      <c r="K490" s="98"/>
      <c r="L490" s="98"/>
      <c r="M490" s="98"/>
      <c r="N490" s="98"/>
      <c r="O490" s="98"/>
      <c r="P490" s="145"/>
      <c r="Q490" s="196">
        <f t="shared" si="201"/>
        <v>0</v>
      </c>
      <c r="R490" s="412"/>
      <c r="S490" s="413"/>
      <c r="T490" s="204"/>
      <c r="U490" s="200"/>
      <c r="V490" s="201"/>
      <c r="W490" s="201"/>
      <c r="X490" s="201"/>
      <c r="Y490" s="201"/>
      <c r="Z490" s="201"/>
      <c r="AA490" s="201"/>
      <c r="AB490" s="201"/>
      <c r="AC490" s="201"/>
      <c r="AD490" s="201"/>
      <c r="AE490" s="201"/>
      <c r="AF490" s="201"/>
      <c r="AG490" s="201"/>
      <c r="AH490" s="201"/>
      <c r="AI490" s="201"/>
      <c r="AJ490" s="201"/>
      <c r="AK490" s="201"/>
      <c r="AL490" s="201"/>
      <c r="AM490" s="201"/>
      <c r="AN490" s="201"/>
      <c r="AO490" s="201"/>
      <c r="AP490" s="201"/>
      <c r="AQ490" s="201"/>
      <c r="AR490" s="201"/>
      <c r="AS490" s="201"/>
      <c r="AT490" s="201"/>
      <c r="AU490" s="201"/>
      <c r="AV490" s="201"/>
      <c r="AW490" s="201"/>
      <c r="AX490" s="201"/>
      <c r="AY490" s="201"/>
    </row>
    <row r="491" spans="1:51" s="3" customFormat="1" hidden="1" x14ac:dyDescent="0.2">
      <c r="A491" s="307"/>
      <c r="B491" s="487"/>
      <c r="C491" s="487"/>
      <c r="D491" s="487"/>
      <c r="E491" s="487"/>
      <c r="F491" s="488"/>
      <c r="G491" s="98"/>
      <c r="H491" s="98"/>
      <c r="I491" s="98"/>
      <c r="J491" s="98"/>
      <c r="K491" s="98"/>
      <c r="L491" s="98"/>
      <c r="M491" s="98"/>
      <c r="N491" s="98"/>
      <c r="O491" s="98"/>
      <c r="P491" s="145"/>
      <c r="Q491" s="197">
        <f t="shared" si="201"/>
        <v>0</v>
      </c>
      <c r="R491" s="412"/>
      <c r="S491" s="413"/>
      <c r="T491" s="204"/>
      <c r="U491" s="200"/>
      <c r="V491" s="201"/>
      <c r="W491" s="201"/>
      <c r="X491" s="201"/>
      <c r="Y491" s="201"/>
      <c r="Z491" s="201"/>
      <c r="AA491" s="201"/>
      <c r="AB491" s="201"/>
      <c r="AC491" s="201"/>
      <c r="AD491" s="201"/>
      <c r="AE491" s="201"/>
      <c r="AF491" s="201"/>
      <c r="AG491" s="201"/>
      <c r="AH491" s="201"/>
      <c r="AI491" s="201"/>
      <c r="AJ491" s="201"/>
      <c r="AK491" s="201"/>
      <c r="AL491" s="201"/>
      <c r="AM491" s="201"/>
      <c r="AN491" s="201"/>
      <c r="AO491" s="201"/>
      <c r="AP491" s="201"/>
      <c r="AQ491" s="201"/>
      <c r="AR491" s="201"/>
      <c r="AS491" s="201"/>
      <c r="AT491" s="201"/>
      <c r="AU491" s="201"/>
      <c r="AV491" s="201"/>
      <c r="AW491" s="201"/>
      <c r="AX491" s="201"/>
      <c r="AY491" s="201"/>
    </row>
    <row r="492" spans="1:51" s="3" customFormat="1" hidden="1" x14ac:dyDescent="0.2">
      <c r="A492" s="307"/>
      <c r="B492" s="487"/>
      <c r="C492" s="487"/>
      <c r="D492" s="487"/>
      <c r="E492" s="487"/>
      <c r="F492" s="488"/>
      <c r="G492" s="98"/>
      <c r="H492" s="98"/>
      <c r="I492" s="98"/>
      <c r="J492" s="98"/>
      <c r="K492" s="98"/>
      <c r="L492" s="98"/>
      <c r="M492" s="98"/>
      <c r="N492" s="98"/>
      <c r="O492" s="98"/>
      <c r="P492" s="145"/>
      <c r="Q492" s="196">
        <f t="shared" si="201"/>
        <v>0</v>
      </c>
      <c r="R492" s="412"/>
      <c r="S492" s="413"/>
      <c r="T492" s="204"/>
      <c r="U492" s="200"/>
      <c r="V492" s="201"/>
      <c r="W492" s="201"/>
      <c r="X492" s="201"/>
      <c r="Y492" s="201"/>
      <c r="Z492" s="201"/>
      <c r="AA492" s="201"/>
      <c r="AB492" s="201"/>
      <c r="AC492" s="201"/>
      <c r="AD492" s="201"/>
      <c r="AE492" s="201"/>
      <c r="AF492" s="201"/>
      <c r="AG492" s="201"/>
      <c r="AH492" s="201"/>
      <c r="AI492" s="201"/>
      <c r="AJ492" s="201"/>
      <c r="AK492" s="201"/>
      <c r="AL492" s="201"/>
      <c r="AM492" s="201"/>
      <c r="AN492" s="201"/>
      <c r="AO492" s="201"/>
      <c r="AP492" s="201"/>
      <c r="AQ492" s="201"/>
      <c r="AR492" s="201"/>
      <c r="AS492" s="201"/>
      <c r="AT492" s="201"/>
      <c r="AU492" s="201"/>
      <c r="AV492" s="201"/>
      <c r="AW492" s="201"/>
      <c r="AX492" s="201"/>
      <c r="AY492" s="201"/>
    </row>
    <row r="493" spans="1:51" s="3" customFormat="1" hidden="1" x14ac:dyDescent="0.2">
      <c r="A493" s="307"/>
      <c r="B493" s="487"/>
      <c r="C493" s="487"/>
      <c r="D493" s="487"/>
      <c r="E493" s="487"/>
      <c r="F493" s="488"/>
      <c r="G493" s="98"/>
      <c r="H493" s="98"/>
      <c r="I493" s="98"/>
      <c r="J493" s="98"/>
      <c r="K493" s="98"/>
      <c r="L493" s="98"/>
      <c r="M493" s="98"/>
      <c r="N493" s="98"/>
      <c r="O493" s="98"/>
      <c r="P493" s="145"/>
      <c r="Q493" s="197">
        <f t="shared" si="201"/>
        <v>0</v>
      </c>
      <c r="R493" s="412"/>
      <c r="S493" s="413"/>
      <c r="T493" s="204"/>
      <c r="U493" s="200"/>
      <c r="V493" s="201"/>
      <c r="W493" s="201"/>
      <c r="X493" s="201"/>
      <c r="Y493" s="201"/>
      <c r="Z493" s="201"/>
      <c r="AA493" s="201"/>
      <c r="AB493" s="201"/>
      <c r="AC493" s="201"/>
      <c r="AD493" s="201"/>
      <c r="AE493" s="201"/>
      <c r="AF493" s="201"/>
      <c r="AG493" s="201"/>
      <c r="AH493" s="201"/>
      <c r="AI493" s="201"/>
      <c r="AJ493" s="201"/>
      <c r="AK493" s="201"/>
      <c r="AL493" s="201"/>
      <c r="AM493" s="201"/>
      <c r="AN493" s="201"/>
      <c r="AO493" s="201"/>
      <c r="AP493" s="201"/>
      <c r="AQ493" s="201"/>
      <c r="AR493" s="201"/>
      <c r="AS493" s="201"/>
      <c r="AT493" s="201"/>
      <c r="AU493" s="201"/>
      <c r="AV493" s="201"/>
      <c r="AW493" s="201"/>
      <c r="AX493" s="201"/>
      <c r="AY493" s="201"/>
    </row>
    <row r="494" spans="1:51" s="3" customFormat="1" hidden="1" x14ac:dyDescent="0.2">
      <c r="A494" s="307"/>
      <c r="B494" s="487"/>
      <c r="C494" s="487"/>
      <c r="D494" s="487"/>
      <c r="E494" s="487"/>
      <c r="F494" s="488"/>
      <c r="G494" s="98"/>
      <c r="H494" s="98"/>
      <c r="I494" s="98"/>
      <c r="J494" s="98"/>
      <c r="K494" s="98"/>
      <c r="L494" s="98"/>
      <c r="M494" s="98"/>
      <c r="N494" s="98"/>
      <c r="O494" s="98"/>
      <c r="P494" s="145"/>
      <c r="Q494" s="196">
        <f t="shared" si="201"/>
        <v>0</v>
      </c>
      <c r="R494" s="412"/>
      <c r="S494" s="413"/>
      <c r="T494" s="204"/>
      <c r="U494" s="200"/>
      <c r="V494" s="201"/>
      <c r="W494" s="201"/>
      <c r="X494" s="201"/>
      <c r="Y494" s="201"/>
      <c r="Z494" s="201"/>
      <c r="AA494" s="201"/>
      <c r="AB494" s="201"/>
      <c r="AC494" s="201"/>
      <c r="AD494" s="201"/>
      <c r="AE494" s="201"/>
      <c r="AF494" s="201"/>
      <c r="AG494" s="201"/>
      <c r="AH494" s="201"/>
      <c r="AI494" s="201"/>
      <c r="AJ494" s="201"/>
      <c r="AK494" s="201"/>
      <c r="AL494" s="201"/>
      <c r="AM494" s="201"/>
      <c r="AN494" s="201"/>
      <c r="AO494" s="201"/>
      <c r="AP494" s="201"/>
      <c r="AQ494" s="201"/>
      <c r="AR494" s="201"/>
      <c r="AS494" s="201"/>
      <c r="AT494" s="201"/>
      <c r="AU494" s="201"/>
      <c r="AV494" s="201"/>
      <c r="AW494" s="201"/>
      <c r="AX494" s="201"/>
      <c r="AY494" s="201"/>
    </row>
    <row r="495" spans="1:51" s="3" customFormat="1" hidden="1" x14ac:dyDescent="0.2">
      <c r="A495" s="307"/>
      <c r="B495" s="487"/>
      <c r="C495" s="487"/>
      <c r="D495" s="487"/>
      <c r="E495" s="487"/>
      <c r="F495" s="488"/>
      <c r="G495" s="98"/>
      <c r="H495" s="98"/>
      <c r="I495" s="98"/>
      <c r="J495" s="98"/>
      <c r="K495" s="98"/>
      <c r="L495" s="98"/>
      <c r="M495" s="98"/>
      <c r="N495" s="98"/>
      <c r="O495" s="98"/>
      <c r="P495" s="145"/>
      <c r="Q495" s="197">
        <f t="shared" si="201"/>
        <v>0</v>
      </c>
      <c r="R495" s="412"/>
      <c r="S495" s="413"/>
      <c r="T495" s="204"/>
      <c r="U495" s="200"/>
      <c r="V495" s="201"/>
      <c r="W495" s="201"/>
      <c r="X495" s="201"/>
      <c r="Y495" s="201"/>
      <c r="Z495" s="201"/>
      <c r="AA495" s="201"/>
      <c r="AB495" s="201"/>
      <c r="AC495" s="201"/>
      <c r="AD495" s="201"/>
      <c r="AE495" s="201"/>
      <c r="AF495" s="201"/>
      <c r="AG495" s="201"/>
      <c r="AH495" s="201"/>
      <c r="AI495" s="201"/>
      <c r="AJ495" s="201"/>
      <c r="AK495" s="201"/>
      <c r="AL495" s="201"/>
      <c r="AM495" s="201"/>
      <c r="AN495" s="201"/>
      <c r="AO495" s="201"/>
      <c r="AP495" s="201"/>
      <c r="AQ495" s="201"/>
      <c r="AR495" s="201"/>
      <c r="AS495" s="201"/>
      <c r="AT495" s="201"/>
      <c r="AU495" s="201"/>
      <c r="AV495" s="201"/>
      <c r="AW495" s="201"/>
      <c r="AX495" s="201"/>
      <c r="AY495" s="201"/>
    </row>
    <row r="496" spans="1:51" s="3" customFormat="1" hidden="1" x14ac:dyDescent="0.2">
      <c r="A496" s="307"/>
      <c r="B496" s="487"/>
      <c r="C496" s="487"/>
      <c r="D496" s="487"/>
      <c r="E496" s="487"/>
      <c r="F496" s="488"/>
      <c r="G496" s="98"/>
      <c r="H496" s="98"/>
      <c r="I496" s="98"/>
      <c r="J496" s="98"/>
      <c r="K496" s="98"/>
      <c r="L496" s="98"/>
      <c r="M496" s="98"/>
      <c r="N496" s="98"/>
      <c r="O496" s="98"/>
      <c r="P496" s="145"/>
      <c r="Q496" s="196">
        <f t="shared" si="201"/>
        <v>0</v>
      </c>
      <c r="R496" s="412"/>
      <c r="S496" s="413"/>
      <c r="T496" s="204"/>
      <c r="U496" s="200"/>
      <c r="V496" s="201"/>
      <c r="W496" s="201"/>
      <c r="X496" s="201"/>
      <c r="Y496" s="201"/>
      <c r="Z496" s="201"/>
      <c r="AA496" s="201"/>
      <c r="AB496" s="201"/>
      <c r="AC496" s="201"/>
      <c r="AD496" s="201"/>
      <c r="AE496" s="201"/>
      <c r="AF496" s="201"/>
      <c r="AG496" s="201"/>
      <c r="AH496" s="201"/>
      <c r="AI496" s="201"/>
      <c r="AJ496" s="201"/>
      <c r="AK496" s="201"/>
      <c r="AL496" s="201"/>
      <c r="AM496" s="201"/>
      <c r="AN496" s="201"/>
      <c r="AO496" s="201"/>
      <c r="AP496" s="201"/>
      <c r="AQ496" s="201"/>
      <c r="AR496" s="201"/>
      <c r="AS496" s="201"/>
      <c r="AT496" s="201"/>
      <c r="AU496" s="201"/>
      <c r="AV496" s="201"/>
      <c r="AW496" s="201"/>
      <c r="AX496" s="201"/>
      <c r="AY496" s="201"/>
    </row>
    <row r="497" spans="1:51" s="3" customFormat="1" hidden="1" x14ac:dyDescent="0.2">
      <c r="A497" s="307"/>
      <c r="B497" s="487"/>
      <c r="C497" s="487"/>
      <c r="D497" s="487"/>
      <c r="E497" s="487"/>
      <c r="F497" s="488"/>
      <c r="G497" s="98"/>
      <c r="H497" s="98"/>
      <c r="I497" s="98"/>
      <c r="J497" s="98"/>
      <c r="K497" s="98"/>
      <c r="L497" s="98"/>
      <c r="M497" s="98"/>
      <c r="N497" s="98"/>
      <c r="O497" s="98"/>
      <c r="P497" s="145"/>
      <c r="Q497" s="197">
        <f t="shared" si="201"/>
        <v>0</v>
      </c>
      <c r="R497" s="412"/>
      <c r="S497" s="413"/>
      <c r="T497" s="204"/>
      <c r="U497" s="200"/>
      <c r="V497" s="201"/>
      <c r="W497" s="201"/>
      <c r="X497" s="201"/>
      <c r="Y497" s="201"/>
      <c r="Z497" s="201"/>
      <c r="AA497" s="201"/>
      <c r="AB497" s="201"/>
      <c r="AC497" s="201"/>
      <c r="AD497" s="201"/>
      <c r="AE497" s="201"/>
      <c r="AF497" s="201"/>
      <c r="AG497" s="201"/>
      <c r="AH497" s="201"/>
      <c r="AI497" s="201"/>
      <c r="AJ497" s="201"/>
      <c r="AK497" s="201"/>
      <c r="AL497" s="201"/>
      <c r="AM497" s="201"/>
      <c r="AN497" s="201"/>
      <c r="AO497" s="201"/>
      <c r="AP497" s="201"/>
      <c r="AQ497" s="201"/>
      <c r="AR497" s="201"/>
      <c r="AS497" s="201"/>
      <c r="AT497" s="201"/>
      <c r="AU497" s="201"/>
      <c r="AV497" s="201"/>
      <c r="AW497" s="201"/>
      <c r="AX497" s="201"/>
      <c r="AY497" s="201"/>
    </row>
    <row r="498" spans="1:51" s="3" customFormat="1" hidden="1" x14ac:dyDescent="0.2">
      <c r="A498" s="307"/>
      <c r="B498" s="487"/>
      <c r="C498" s="487"/>
      <c r="D498" s="487"/>
      <c r="E498" s="487"/>
      <c r="F498" s="488"/>
      <c r="G498" s="98"/>
      <c r="H498" s="98"/>
      <c r="I498" s="98"/>
      <c r="J498" s="98"/>
      <c r="K498" s="98"/>
      <c r="L498" s="98"/>
      <c r="M498" s="98"/>
      <c r="N498" s="98"/>
      <c r="O498" s="98"/>
      <c r="P498" s="145"/>
      <c r="Q498" s="196">
        <f t="shared" si="201"/>
        <v>0</v>
      </c>
      <c r="R498" s="412"/>
      <c r="S498" s="413"/>
      <c r="T498" s="204"/>
      <c r="U498" s="200"/>
      <c r="V498" s="201"/>
      <c r="W498" s="201"/>
      <c r="X498" s="201"/>
      <c r="Y498" s="201"/>
      <c r="Z498" s="201"/>
      <c r="AA498" s="201"/>
      <c r="AB498" s="201"/>
      <c r="AC498" s="201"/>
      <c r="AD498" s="201"/>
      <c r="AE498" s="201"/>
      <c r="AF498" s="201"/>
      <c r="AG498" s="201"/>
      <c r="AH498" s="201"/>
      <c r="AI498" s="201"/>
      <c r="AJ498" s="201"/>
      <c r="AK498" s="201"/>
      <c r="AL498" s="201"/>
      <c r="AM498" s="201"/>
      <c r="AN498" s="201"/>
      <c r="AO498" s="201"/>
      <c r="AP498" s="201"/>
      <c r="AQ498" s="201"/>
      <c r="AR498" s="201"/>
      <c r="AS498" s="201"/>
      <c r="AT498" s="201"/>
      <c r="AU498" s="201"/>
      <c r="AV498" s="201"/>
      <c r="AW498" s="201"/>
      <c r="AX498" s="201"/>
      <c r="AY498" s="201"/>
    </row>
    <row r="499" spans="1:51" s="3" customFormat="1" hidden="1" x14ac:dyDescent="0.2">
      <c r="A499" s="307"/>
      <c r="B499" s="487"/>
      <c r="C499" s="487"/>
      <c r="D499" s="487"/>
      <c r="E499" s="487"/>
      <c r="F499" s="488"/>
      <c r="G499" s="98"/>
      <c r="H499" s="98"/>
      <c r="I499" s="98"/>
      <c r="J499" s="98"/>
      <c r="K499" s="98"/>
      <c r="L499" s="98"/>
      <c r="M499" s="98"/>
      <c r="N499" s="98"/>
      <c r="O499" s="98"/>
      <c r="P499" s="145"/>
      <c r="Q499" s="197">
        <f t="shared" si="201"/>
        <v>0</v>
      </c>
      <c r="R499" s="412"/>
      <c r="S499" s="413"/>
      <c r="T499" s="204"/>
      <c r="U499" s="200"/>
      <c r="V499" s="201"/>
      <c r="W499" s="201"/>
      <c r="X499" s="201"/>
      <c r="Y499" s="201"/>
      <c r="Z499" s="201"/>
      <c r="AA499" s="201"/>
      <c r="AB499" s="201"/>
      <c r="AC499" s="201"/>
      <c r="AD499" s="201"/>
      <c r="AE499" s="201"/>
      <c r="AF499" s="201"/>
      <c r="AG499" s="201"/>
      <c r="AH499" s="201"/>
      <c r="AI499" s="201"/>
      <c r="AJ499" s="201"/>
      <c r="AK499" s="201"/>
      <c r="AL499" s="201"/>
      <c r="AM499" s="201"/>
      <c r="AN499" s="201"/>
      <c r="AO499" s="201"/>
      <c r="AP499" s="201"/>
      <c r="AQ499" s="201"/>
      <c r="AR499" s="201"/>
      <c r="AS499" s="201"/>
      <c r="AT499" s="201"/>
      <c r="AU499" s="201"/>
      <c r="AV499" s="201"/>
      <c r="AW499" s="201"/>
      <c r="AX499" s="201"/>
      <c r="AY499" s="201"/>
    </row>
    <row r="500" spans="1:51" s="3" customFormat="1" hidden="1" x14ac:dyDescent="0.2">
      <c r="A500" s="307"/>
      <c r="B500" s="487"/>
      <c r="C500" s="487"/>
      <c r="D500" s="487"/>
      <c r="E500" s="487"/>
      <c r="F500" s="488"/>
      <c r="G500" s="98"/>
      <c r="H500" s="98"/>
      <c r="I500" s="98"/>
      <c r="J500" s="98"/>
      <c r="K500" s="98"/>
      <c r="L500" s="98"/>
      <c r="M500" s="98"/>
      <c r="N500" s="98"/>
      <c r="O500" s="98"/>
      <c r="P500" s="145"/>
      <c r="Q500" s="196">
        <f t="shared" si="201"/>
        <v>0</v>
      </c>
      <c r="R500" s="412"/>
      <c r="S500" s="413"/>
      <c r="T500" s="204"/>
      <c r="U500" s="200"/>
      <c r="V500" s="201"/>
      <c r="W500" s="201"/>
      <c r="X500" s="201"/>
      <c r="Y500" s="201"/>
      <c r="Z500" s="201"/>
      <c r="AA500" s="201"/>
      <c r="AB500" s="201"/>
      <c r="AC500" s="201"/>
      <c r="AD500" s="201"/>
      <c r="AE500" s="201"/>
      <c r="AF500" s="201"/>
      <c r="AG500" s="201"/>
      <c r="AH500" s="201"/>
      <c r="AI500" s="201"/>
      <c r="AJ500" s="201"/>
      <c r="AK500" s="201"/>
      <c r="AL500" s="201"/>
      <c r="AM500" s="201"/>
      <c r="AN500" s="201"/>
      <c r="AO500" s="201"/>
      <c r="AP500" s="201"/>
      <c r="AQ500" s="201"/>
      <c r="AR500" s="201"/>
      <c r="AS500" s="201"/>
      <c r="AT500" s="201"/>
      <c r="AU500" s="201"/>
      <c r="AV500" s="201"/>
      <c r="AW500" s="201"/>
      <c r="AX500" s="201"/>
      <c r="AY500" s="201"/>
    </row>
    <row r="501" spans="1:51" s="3" customFormat="1" hidden="1" x14ac:dyDescent="0.2">
      <c r="A501" s="307"/>
      <c r="B501" s="487"/>
      <c r="C501" s="487"/>
      <c r="D501" s="487"/>
      <c r="E501" s="487"/>
      <c r="F501" s="488"/>
      <c r="G501" s="98"/>
      <c r="H501" s="98"/>
      <c r="I501" s="98"/>
      <c r="J501" s="98"/>
      <c r="K501" s="98"/>
      <c r="L501" s="98"/>
      <c r="M501" s="98"/>
      <c r="N501" s="98"/>
      <c r="O501" s="98"/>
      <c r="P501" s="145"/>
      <c r="Q501" s="197">
        <f t="shared" si="201"/>
        <v>0</v>
      </c>
      <c r="R501" s="412"/>
      <c r="S501" s="413"/>
      <c r="T501" s="204"/>
      <c r="U501" s="200"/>
      <c r="V501" s="201"/>
      <c r="W501" s="201"/>
      <c r="X501" s="201"/>
      <c r="Y501" s="201"/>
      <c r="Z501" s="201"/>
      <c r="AA501" s="201"/>
      <c r="AB501" s="201"/>
      <c r="AC501" s="201"/>
      <c r="AD501" s="201"/>
      <c r="AE501" s="201"/>
      <c r="AF501" s="201"/>
      <c r="AG501" s="201"/>
      <c r="AH501" s="201"/>
      <c r="AI501" s="201"/>
      <c r="AJ501" s="201"/>
      <c r="AK501" s="201"/>
      <c r="AL501" s="201"/>
      <c r="AM501" s="201"/>
      <c r="AN501" s="201"/>
      <c r="AO501" s="201"/>
      <c r="AP501" s="201"/>
      <c r="AQ501" s="201"/>
      <c r="AR501" s="201"/>
      <c r="AS501" s="201"/>
      <c r="AT501" s="201"/>
      <c r="AU501" s="201"/>
      <c r="AV501" s="201"/>
      <c r="AW501" s="201"/>
      <c r="AX501" s="201"/>
      <c r="AY501" s="201"/>
    </row>
    <row r="502" spans="1:51" s="3" customFormat="1" hidden="1" x14ac:dyDescent="0.2">
      <c r="A502" s="307"/>
      <c r="B502" s="487"/>
      <c r="C502" s="487"/>
      <c r="D502" s="487"/>
      <c r="E502" s="487"/>
      <c r="F502" s="488"/>
      <c r="G502" s="98"/>
      <c r="H502" s="98"/>
      <c r="I502" s="98"/>
      <c r="J502" s="98"/>
      <c r="K502" s="98"/>
      <c r="L502" s="98"/>
      <c r="M502" s="98"/>
      <c r="N502" s="98"/>
      <c r="O502" s="98"/>
      <c r="P502" s="145"/>
      <c r="Q502" s="196">
        <f t="shared" si="201"/>
        <v>0</v>
      </c>
      <c r="R502" s="412"/>
      <c r="S502" s="413"/>
      <c r="T502" s="204"/>
      <c r="U502" s="200"/>
      <c r="V502" s="201"/>
      <c r="W502" s="201"/>
      <c r="X502" s="201"/>
      <c r="Y502" s="201"/>
      <c r="Z502" s="201"/>
      <c r="AA502" s="201"/>
      <c r="AB502" s="201"/>
      <c r="AC502" s="201"/>
      <c r="AD502" s="201"/>
      <c r="AE502" s="201"/>
      <c r="AF502" s="201"/>
      <c r="AG502" s="201"/>
      <c r="AH502" s="201"/>
      <c r="AI502" s="201"/>
      <c r="AJ502" s="201"/>
      <c r="AK502" s="201"/>
      <c r="AL502" s="201"/>
      <c r="AM502" s="201"/>
      <c r="AN502" s="201"/>
      <c r="AO502" s="201"/>
      <c r="AP502" s="201"/>
      <c r="AQ502" s="201"/>
      <c r="AR502" s="201"/>
      <c r="AS502" s="201"/>
      <c r="AT502" s="201"/>
      <c r="AU502" s="201"/>
      <c r="AV502" s="201"/>
      <c r="AW502" s="201"/>
      <c r="AX502" s="201"/>
      <c r="AY502" s="201"/>
    </row>
    <row r="503" spans="1:51" s="3" customFormat="1" hidden="1" x14ac:dyDescent="0.2">
      <c r="A503" s="307"/>
      <c r="B503" s="487"/>
      <c r="C503" s="487"/>
      <c r="D503" s="487"/>
      <c r="E503" s="487"/>
      <c r="F503" s="488"/>
      <c r="G503" s="98"/>
      <c r="H503" s="98"/>
      <c r="I503" s="98"/>
      <c r="J503" s="98"/>
      <c r="K503" s="98"/>
      <c r="L503" s="98"/>
      <c r="M503" s="98"/>
      <c r="N503" s="98"/>
      <c r="O503" s="98"/>
      <c r="P503" s="145"/>
      <c r="Q503" s="197">
        <f t="shared" si="201"/>
        <v>0</v>
      </c>
      <c r="R503" s="412"/>
      <c r="S503" s="413"/>
      <c r="T503" s="204"/>
      <c r="U503" s="200"/>
      <c r="V503" s="201"/>
      <c r="W503" s="201"/>
      <c r="X503" s="201"/>
      <c r="Y503" s="201"/>
      <c r="Z503" s="201"/>
      <c r="AA503" s="201"/>
      <c r="AB503" s="201"/>
      <c r="AC503" s="201"/>
      <c r="AD503" s="201"/>
      <c r="AE503" s="201"/>
      <c r="AF503" s="201"/>
      <c r="AG503" s="201"/>
      <c r="AH503" s="201"/>
      <c r="AI503" s="201"/>
      <c r="AJ503" s="201"/>
      <c r="AK503" s="201"/>
      <c r="AL503" s="201"/>
      <c r="AM503" s="201"/>
      <c r="AN503" s="201"/>
      <c r="AO503" s="201"/>
      <c r="AP503" s="201"/>
      <c r="AQ503" s="201"/>
      <c r="AR503" s="201"/>
      <c r="AS503" s="201"/>
      <c r="AT503" s="201"/>
      <c r="AU503" s="201"/>
      <c r="AV503" s="201"/>
      <c r="AW503" s="201"/>
      <c r="AX503" s="201"/>
      <c r="AY503" s="201"/>
    </row>
    <row r="504" spans="1:51" s="3" customFormat="1" hidden="1" x14ac:dyDescent="0.2">
      <c r="A504" s="307"/>
      <c r="B504" s="487"/>
      <c r="C504" s="487"/>
      <c r="D504" s="487"/>
      <c r="E504" s="487"/>
      <c r="F504" s="488"/>
      <c r="G504" s="98"/>
      <c r="H504" s="98"/>
      <c r="I504" s="98"/>
      <c r="J504" s="98"/>
      <c r="K504" s="98"/>
      <c r="L504" s="98"/>
      <c r="M504" s="98"/>
      <c r="N504" s="98"/>
      <c r="O504" s="98"/>
      <c r="P504" s="145"/>
      <c r="Q504" s="196">
        <f t="shared" si="201"/>
        <v>0</v>
      </c>
      <c r="R504" s="412"/>
      <c r="S504" s="413"/>
      <c r="T504" s="204"/>
      <c r="U504" s="200"/>
      <c r="V504" s="201"/>
      <c r="W504" s="201"/>
      <c r="X504" s="201"/>
      <c r="Y504" s="201"/>
      <c r="Z504" s="201"/>
      <c r="AA504" s="201"/>
      <c r="AB504" s="201"/>
      <c r="AC504" s="201"/>
      <c r="AD504" s="201"/>
      <c r="AE504" s="201"/>
      <c r="AF504" s="201"/>
      <c r="AG504" s="201"/>
      <c r="AH504" s="201"/>
      <c r="AI504" s="201"/>
      <c r="AJ504" s="201"/>
      <c r="AK504" s="201"/>
      <c r="AL504" s="201"/>
      <c r="AM504" s="201"/>
      <c r="AN504" s="201"/>
      <c r="AO504" s="201"/>
      <c r="AP504" s="201"/>
      <c r="AQ504" s="201"/>
      <c r="AR504" s="201"/>
      <c r="AS504" s="201"/>
      <c r="AT504" s="201"/>
      <c r="AU504" s="201"/>
      <c r="AV504" s="201"/>
      <c r="AW504" s="201"/>
      <c r="AX504" s="201"/>
      <c r="AY504" s="201"/>
    </row>
    <row r="505" spans="1:51" s="3" customFormat="1" hidden="1" x14ac:dyDescent="0.2">
      <c r="A505" s="307"/>
      <c r="B505" s="487"/>
      <c r="C505" s="487"/>
      <c r="D505" s="487"/>
      <c r="E505" s="487"/>
      <c r="F505" s="488"/>
      <c r="G505" s="98"/>
      <c r="H505" s="98"/>
      <c r="I505" s="98"/>
      <c r="J505" s="98"/>
      <c r="K505" s="98"/>
      <c r="L505" s="98"/>
      <c r="M505" s="98"/>
      <c r="N505" s="98"/>
      <c r="O505" s="98"/>
      <c r="P505" s="145"/>
      <c r="Q505" s="197">
        <f t="shared" si="201"/>
        <v>0</v>
      </c>
      <c r="R505" s="412"/>
      <c r="S505" s="413"/>
      <c r="T505" s="204"/>
      <c r="U505" s="200"/>
      <c r="V505" s="201"/>
      <c r="W505" s="201"/>
      <c r="X505" s="201"/>
      <c r="Y505" s="201"/>
      <c r="Z505" s="201"/>
      <c r="AA505" s="201"/>
      <c r="AB505" s="201"/>
      <c r="AC505" s="201"/>
      <c r="AD505" s="201"/>
      <c r="AE505" s="201"/>
      <c r="AF505" s="201"/>
      <c r="AG505" s="201"/>
      <c r="AH505" s="201"/>
      <c r="AI505" s="201"/>
      <c r="AJ505" s="201"/>
      <c r="AK505" s="201"/>
      <c r="AL505" s="201"/>
      <c r="AM505" s="201"/>
      <c r="AN505" s="201"/>
      <c r="AO505" s="201"/>
      <c r="AP505" s="201"/>
      <c r="AQ505" s="201"/>
      <c r="AR505" s="201"/>
      <c r="AS505" s="201"/>
      <c r="AT505" s="201"/>
      <c r="AU505" s="201"/>
      <c r="AV505" s="201"/>
      <c r="AW505" s="201"/>
      <c r="AX505" s="201"/>
      <c r="AY505" s="201"/>
    </row>
    <row r="506" spans="1:51" s="3" customFormat="1" hidden="1" x14ac:dyDescent="0.2">
      <c r="A506" s="307"/>
      <c r="B506" s="487"/>
      <c r="C506" s="487"/>
      <c r="D506" s="487"/>
      <c r="E506" s="487"/>
      <c r="F506" s="488"/>
      <c r="G506" s="98"/>
      <c r="H506" s="98"/>
      <c r="I506" s="98"/>
      <c r="J506" s="98"/>
      <c r="K506" s="98"/>
      <c r="L506" s="98"/>
      <c r="M506" s="98"/>
      <c r="N506" s="98"/>
      <c r="O506" s="98"/>
      <c r="P506" s="145"/>
      <c r="Q506" s="196">
        <f t="shared" si="201"/>
        <v>0</v>
      </c>
      <c r="R506" s="412"/>
      <c r="S506" s="413"/>
      <c r="T506" s="204"/>
      <c r="U506" s="200"/>
      <c r="V506" s="201"/>
      <c r="W506" s="201"/>
      <c r="X506" s="201"/>
      <c r="Y506" s="201"/>
      <c r="Z506" s="201"/>
      <c r="AA506" s="201"/>
      <c r="AB506" s="201"/>
      <c r="AC506" s="201"/>
      <c r="AD506" s="201"/>
      <c r="AE506" s="201"/>
      <c r="AF506" s="201"/>
      <c r="AG506" s="201"/>
      <c r="AH506" s="201"/>
      <c r="AI506" s="201"/>
      <c r="AJ506" s="201"/>
      <c r="AK506" s="201"/>
      <c r="AL506" s="201"/>
      <c r="AM506" s="201"/>
      <c r="AN506" s="201"/>
      <c r="AO506" s="201"/>
      <c r="AP506" s="201"/>
      <c r="AQ506" s="201"/>
      <c r="AR506" s="201"/>
      <c r="AS506" s="201"/>
      <c r="AT506" s="201"/>
      <c r="AU506" s="201"/>
      <c r="AV506" s="201"/>
      <c r="AW506" s="201"/>
      <c r="AX506" s="201"/>
      <c r="AY506" s="201"/>
    </row>
    <row r="507" spans="1:51" s="3" customFormat="1" hidden="1" x14ac:dyDescent="0.2">
      <c r="A507" s="307"/>
      <c r="B507" s="487"/>
      <c r="C507" s="487"/>
      <c r="D507" s="487"/>
      <c r="E507" s="487"/>
      <c r="F507" s="488"/>
      <c r="G507" s="98"/>
      <c r="H507" s="98"/>
      <c r="I507" s="98"/>
      <c r="J507" s="98"/>
      <c r="K507" s="98"/>
      <c r="L507" s="98"/>
      <c r="M507" s="98"/>
      <c r="N507" s="98"/>
      <c r="O507" s="98"/>
      <c r="P507" s="145"/>
      <c r="Q507" s="197">
        <f t="shared" si="201"/>
        <v>0</v>
      </c>
      <c r="R507" s="412"/>
      <c r="S507" s="413"/>
      <c r="T507" s="204"/>
      <c r="U507" s="200"/>
      <c r="V507" s="201"/>
      <c r="W507" s="201"/>
      <c r="X507" s="201"/>
      <c r="Y507" s="201"/>
      <c r="Z507" s="201"/>
      <c r="AA507" s="201"/>
      <c r="AB507" s="201"/>
      <c r="AC507" s="201"/>
      <c r="AD507" s="201"/>
      <c r="AE507" s="201"/>
      <c r="AF507" s="201"/>
      <c r="AG507" s="201"/>
      <c r="AH507" s="201"/>
      <c r="AI507" s="201"/>
      <c r="AJ507" s="201"/>
      <c r="AK507" s="201"/>
      <c r="AL507" s="201"/>
      <c r="AM507" s="201"/>
      <c r="AN507" s="201"/>
      <c r="AO507" s="201"/>
      <c r="AP507" s="201"/>
      <c r="AQ507" s="201"/>
      <c r="AR507" s="201"/>
      <c r="AS507" s="201"/>
      <c r="AT507" s="201"/>
      <c r="AU507" s="201"/>
      <c r="AV507" s="201"/>
      <c r="AW507" s="201"/>
      <c r="AX507" s="201"/>
      <c r="AY507" s="201"/>
    </row>
    <row r="508" spans="1:51" s="3" customFormat="1" hidden="1" x14ac:dyDescent="0.2">
      <c r="A508" s="307"/>
      <c r="B508" s="487"/>
      <c r="C508" s="487"/>
      <c r="D508" s="487"/>
      <c r="E508" s="487"/>
      <c r="F508" s="488"/>
      <c r="G508" s="98"/>
      <c r="H508" s="98"/>
      <c r="I508" s="98"/>
      <c r="J508" s="98"/>
      <c r="K508" s="98"/>
      <c r="L508" s="98"/>
      <c r="M508" s="98"/>
      <c r="N508" s="98"/>
      <c r="O508" s="98"/>
      <c r="P508" s="145"/>
      <c r="Q508" s="196">
        <f t="shared" si="201"/>
        <v>0</v>
      </c>
      <c r="R508" s="412"/>
      <c r="S508" s="413"/>
      <c r="T508" s="204"/>
      <c r="U508" s="200"/>
      <c r="V508" s="201"/>
      <c r="W508" s="201"/>
      <c r="X508" s="201"/>
      <c r="Y508" s="201"/>
      <c r="Z508" s="201"/>
      <c r="AA508" s="201"/>
      <c r="AB508" s="201"/>
      <c r="AC508" s="201"/>
      <c r="AD508" s="201"/>
      <c r="AE508" s="201"/>
      <c r="AF508" s="201"/>
      <c r="AG508" s="201"/>
      <c r="AH508" s="201"/>
      <c r="AI508" s="201"/>
      <c r="AJ508" s="201"/>
      <c r="AK508" s="201"/>
      <c r="AL508" s="201"/>
      <c r="AM508" s="201"/>
      <c r="AN508" s="201"/>
      <c r="AO508" s="201"/>
      <c r="AP508" s="201"/>
      <c r="AQ508" s="201"/>
      <c r="AR508" s="201"/>
      <c r="AS508" s="201"/>
      <c r="AT508" s="201"/>
      <c r="AU508" s="201"/>
      <c r="AV508" s="201"/>
      <c r="AW508" s="201"/>
      <c r="AX508" s="201"/>
      <c r="AY508" s="201"/>
    </row>
    <row r="509" spans="1:51" s="3" customFormat="1" hidden="1" x14ac:dyDescent="0.2">
      <c r="A509" s="307"/>
      <c r="B509" s="487"/>
      <c r="C509" s="487"/>
      <c r="D509" s="487"/>
      <c r="E509" s="487"/>
      <c r="F509" s="488"/>
      <c r="G509" s="98"/>
      <c r="H509" s="98"/>
      <c r="I509" s="98"/>
      <c r="J509" s="98"/>
      <c r="K509" s="98"/>
      <c r="L509" s="98"/>
      <c r="M509" s="98"/>
      <c r="N509" s="98"/>
      <c r="O509" s="98"/>
      <c r="P509" s="145"/>
      <c r="Q509" s="197">
        <f t="shared" si="201"/>
        <v>0</v>
      </c>
      <c r="R509" s="412"/>
      <c r="S509" s="413"/>
      <c r="T509" s="204"/>
      <c r="U509" s="200"/>
      <c r="V509" s="201"/>
      <c r="W509" s="201"/>
      <c r="X509" s="201"/>
      <c r="Y509" s="201"/>
      <c r="Z509" s="201"/>
      <c r="AA509" s="201"/>
      <c r="AB509" s="201"/>
      <c r="AC509" s="201"/>
      <c r="AD509" s="201"/>
      <c r="AE509" s="201"/>
      <c r="AF509" s="201"/>
      <c r="AG509" s="201"/>
      <c r="AH509" s="201"/>
      <c r="AI509" s="201"/>
      <c r="AJ509" s="201"/>
      <c r="AK509" s="201"/>
      <c r="AL509" s="201"/>
      <c r="AM509" s="201"/>
      <c r="AN509" s="201"/>
      <c r="AO509" s="201"/>
      <c r="AP509" s="201"/>
      <c r="AQ509" s="201"/>
      <c r="AR509" s="201"/>
      <c r="AS509" s="201"/>
      <c r="AT509" s="201"/>
      <c r="AU509" s="201"/>
      <c r="AV509" s="201"/>
      <c r="AW509" s="201"/>
      <c r="AX509" s="201"/>
      <c r="AY509" s="201"/>
    </row>
    <row r="510" spans="1:51" s="3" customFormat="1" hidden="1" x14ac:dyDescent="0.2">
      <c r="A510" s="307"/>
      <c r="B510" s="487"/>
      <c r="C510" s="487"/>
      <c r="D510" s="487"/>
      <c r="E510" s="487"/>
      <c r="F510" s="488"/>
      <c r="G510" s="98"/>
      <c r="H510" s="98"/>
      <c r="I510" s="98"/>
      <c r="J510" s="98"/>
      <c r="K510" s="98"/>
      <c r="L510" s="98"/>
      <c r="M510" s="98"/>
      <c r="N510" s="98"/>
      <c r="O510" s="98"/>
      <c r="P510" s="145"/>
      <c r="Q510" s="196">
        <f t="shared" si="201"/>
        <v>0</v>
      </c>
      <c r="R510" s="412"/>
      <c r="S510" s="413"/>
      <c r="T510" s="204"/>
      <c r="U510" s="200"/>
      <c r="V510" s="201"/>
      <c r="W510" s="201"/>
      <c r="X510" s="201"/>
      <c r="Y510" s="201"/>
      <c r="Z510" s="201"/>
      <c r="AA510" s="201"/>
      <c r="AB510" s="201"/>
      <c r="AC510" s="201"/>
      <c r="AD510" s="201"/>
      <c r="AE510" s="201"/>
      <c r="AF510" s="201"/>
      <c r="AG510" s="201"/>
      <c r="AH510" s="201"/>
      <c r="AI510" s="201"/>
      <c r="AJ510" s="201"/>
      <c r="AK510" s="201"/>
      <c r="AL510" s="201"/>
      <c r="AM510" s="201"/>
      <c r="AN510" s="201"/>
      <c r="AO510" s="201"/>
      <c r="AP510" s="201"/>
      <c r="AQ510" s="201"/>
      <c r="AR510" s="201"/>
      <c r="AS510" s="201"/>
      <c r="AT510" s="201"/>
      <c r="AU510" s="201"/>
      <c r="AV510" s="201"/>
      <c r="AW510" s="201"/>
      <c r="AX510" s="201"/>
      <c r="AY510" s="201"/>
    </row>
    <row r="511" spans="1:51" s="3" customFormat="1" hidden="1" x14ac:dyDescent="0.2">
      <c r="A511" s="307"/>
      <c r="B511" s="487"/>
      <c r="C511" s="487"/>
      <c r="D511" s="487"/>
      <c r="E511" s="487"/>
      <c r="F511" s="488"/>
      <c r="G511" s="98"/>
      <c r="H511" s="98"/>
      <c r="I511" s="98"/>
      <c r="J511" s="98"/>
      <c r="K511" s="98"/>
      <c r="L511" s="98"/>
      <c r="M511" s="98"/>
      <c r="N511" s="98"/>
      <c r="O511" s="98"/>
      <c r="P511" s="145"/>
      <c r="Q511" s="197">
        <f t="shared" si="201"/>
        <v>0</v>
      </c>
      <c r="R511" s="412"/>
      <c r="S511" s="413"/>
      <c r="T511" s="204"/>
      <c r="U511" s="200"/>
      <c r="V511" s="201"/>
      <c r="W511" s="201"/>
      <c r="X511" s="201"/>
      <c r="Y511" s="201"/>
      <c r="Z511" s="201"/>
      <c r="AA511" s="201"/>
      <c r="AB511" s="201"/>
      <c r="AC511" s="201"/>
      <c r="AD511" s="201"/>
      <c r="AE511" s="201"/>
      <c r="AF511" s="201"/>
      <c r="AG511" s="201"/>
      <c r="AH511" s="201"/>
      <c r="AI511" s="201"/>
      <c r="AJ511" s="201"/>
      <c r="AK511" s="201"/>
      <c r="AL511" s="201"/>
      <c r="AM511" s="201"/>
      <c r="AN511" s="201"/>
      <c r="AO511" s="201"/>
      <c r="AP511" s="201"/>
      <c r="AQ511" s="201"/>
      <c r="AR511" s="201"/>
      <c r="AS511" s="201"/>
      <c r="AT511" s="201"/>
      <c r="AU511" s="201"/>
      <c r="AV511" s="201"/>
      <c r="AW511" s="201"/>
      <c r="AX511" s="201"/>
      <c r="AY511" s="201"/>
    </row>
    <row r="512" spans="1:51" s="3" customFormat="1" hidden="1" x14ac:dyDescent="0.2">
      <c r="A512" s="307"/>
      <c r="B512" s="487"/>
      <c r="C512" s="487"/>
      <c r="D512" s="487"/>
      <c r="E512" s="487"/>
      <c r="F512" s="488"/>
      <c r="G512" s="98"/>
      <c r="H512" s="98"/>
      <c r="I512" s="98"/>
      <c r="J512" s="98"/>
      <c r="K512" s="98"/>
      <c r="L512" s="98"/>
      <c r="M512" s="98"/>
      <c r="N512" s="98"/>
      <c r="O512" s="98"/>
      <c r="P512" s="145"/>
      <c r="Q512" s="196">
        <f t="shared" si="201"/>
        <v>0</v>
      </c>
      <c r="R512" s="412"/>
      <c r="S512" s="413"/>
      <c r="T512" s="204"/>
      <c r="U512" s="200"/>
      <c r="V512" s="201"/>
      <c r="W512" s="201"/>
      <c r="X512" s="201"/>
      <c r="Y512" s="201"/>
      <c r="Z512" s="201"/>
      <c r="AA512" s="201"/>
      <c r="AB512" s="201"/>
      <c r="AC512" s="201"/>
      <c r="AD512" s="201"/>
      <c r="AE512" s="201"/>
      <c r="AF512" s="201"/>
      <c r="AG512" s="201"/>
      <c r="AH512" s="201"/>
      <c r="AI512" s="201"/>
      <c r="AJ512" s="201"/>
      <c r="AK512" s="201"/>
      <c r="AL512" s="201"/>
      <c r="AM512" s="201"/>
      <c r="AN512" s="201"/>
      <c r="AO512" s="201"/>
      <c r="AP512" s="201"/>
      <c r="AQ512" s="201"/>
      <c r="AR512" s="201"/>
      <c r="AS512" s="201"/>
      <c r="AT512" s="201"/>
      <c r="AU512" s="201"/>
      <c r="AV512" s="201"/>
      <c r="AW512" s="201"/>
      <c r="AX512" s="201"/>
      <c r="AY512" s="201"/>
    </row>
    <row r="513" spans="1:51" s="3" customFormat="1" hidden="1" x14ac:dyDescent="0.2">
      <c r="A513" s="307"/>
      <c r="B513" s="487"/>
      <c r="C513" s="487"/>
      <c r="D513" s="487"/>
      <c r="E513" s="487"/>
      <c r="F513" s="488"/>
      <c r="G513" s="98"/>
      <c r="H513" s="98"/>
      <c r="I513" s="98"/>
      <c r="J513" s="98"/>
      <c r="K513" s="98"/>
      <c r="L513" s="98"/>
      <c r="M513" s="98"/>
      <c r="N513" s="98"/>
      <c r="O513" s="98"/>
      <c r="P513" s="145"/>
      <c r="Q513" s="197">
        <f t="shared" si="201"/>
        <v>0</v>
      </c>
      <c r="R513" s="412"/>
      <c r="S513" s="413"/>
      <c r="T513" s="204"/>
      <c r="U513" s="200"/>
      <c r="V513" s="201"/>
      <c r="W513" s="201"/>
      <c r="X513" s="201"/>
      <c r="Y513" s="201"/>
      <c r="Z513" s="201"/>
      <c r="AA513" s="201"/>
      <c r="AB513" s="201"/>
      <c r="AC513" s="201"/>
      <c r="AD513" s="201"/>
      <c r="AE513" s="201"/>
      <c r="AF513" s="201"/>
      <c r="AG513" s="201"/>
      <c r="AH513" s="201"/>
      <c r="AI513" s="201"/>
      <c r="AJ513" s="201"/>
      <c r="AK513" s="201"/>
      <c r="AL513" s="201"/>
      <c r="AM513" s="201"/>
      <c r="AN513" s="201"/>
      <c r="AO513" s="201"/>
      <c r="AP513" s="201"/>
      <c r="AQ513" s="201"/>
      <c r="AR513" s="201"/>
      <c r="AS513" s="201"/>
      <c r="AT513" s="201"/>
      <c r="AU513" s="201"/>
      <c r="AV513" s="201"/>
      <c r="AW513" s="201"/>
      <c r="AX513" s="201"/>
      <c r="AY513" s="201"/>
    </row>
    <row r="514" spans="1:51" s="3" customFormat="1" hidden="1" x14ac:dyDescent="0.2">
      <c r="A514" s="307"/>
      <c r="B514" s="487"/>
      <c r="C514" s="487"/>
      <c r="D514" s="487"/>
      <c r="E514" s="487"/>
      <c r="F514" s="488"/>
      <c r="G514" s="98"/>
      <c r="H514" s="98"/>
      <c r="I514" s="98"/>
      <c r="J514" s="98"/>
      <c r="K514" s="98"/>
      <c r="L514" s="98"/>
      <c r="M514" s="98"/>
      <c r="N514" s="98"/>
      <c r="O514" s="98"/>
      <c r="P514" s="145"/>
      <c r="Q514" s="196">
        <f t="shared" si="201"/>
        <v>0</v>
      </c>
      <c r="R514" s="412"/>
      <c r="S514" s="413"/>
      <c r="T514" s="204"/>
      <c r="U514" s="200"/>
      <c r="V514" s="201"/>
      <c r="W514" s="201"/>
      <c r="X514" s="201"/>
      <c r="Y514" s="201"/>
      <c r="Z514" s="201"/>
      <c r="AA514" s="201"/>
      <c r="AB514" s="201"/>
      <c r="AC514" s="201"/>
      <c r="AD514" s="201"/>
      <c r="AE514" s="201"/>
      <c r="AF514" s="201"/>
      <c r="AG514" s="201"/>
      <c r="AH514" s="201"/>
      <c r="AI514" s="201"/>
      <c r="AJ514" s="201"/>
      <c r="AK514" s="201"/>
      <c r="AL514" s="201"/>
      <c r="AM514" s="201"/>
      <c r="AN514" s="201"/>
      <c r="AO514" s="201"/>
      <c r="AP514" s="201"/>
      <c r="AQ514" s="201"/>
      <c r="AR514" s="201"/>
      <c r="AS514" s="201"/>
      <c r="AT514" s="201"/>
      <c r="AU514" s="201"/>
      <c r="AV514" s="201"/>
      <c r="AW514" s="201"/>
      <c r="AX514" s="201"/>
      <c r="AY514" s="201"/>
    </row>
    <row r="515" spans="1:51" s="3" customFormat="1" ht="15.75" thickBot="1" x14ac:dyDescent="0.25">
      <c r="A515" s="309"/>
      <c r="B515" s="512"/>
      <c r="C515" s="512"/>
      <c r="D515" s="512"/>
      <c r="E515" s="512"/>
      <c r="F515" s="513"/>
      <c r="G515" s="236"/>
      <c r="H515" s="236"/>
      <c r="I515" s="236"/>
      <c r="J515" s="236"/>
      <c r="K515" s="236"/>
      <c r="L515" s="236"/>
      <c r="M515" s="236"/>
      <c r="N515" s="236"/>
      <c r="O515" s="236"/>
      <c r="P515" s="237"/>
      <c r="Q515" s="198">
        <f t="shared" si="201"/>
        <v>0</v>
      </c>
      <c r="R515" s="414"/>
      <c r="S515" s="415"/>
      <c r="T515" s="204"/>
      <c r="U515" s="200"/>
      <c r="V515" s="201"/>
      <c r="W515" s="201"/>
      <c r="X515" s="201"/>
      <c r="Y515" s="201"/>
      <c r="Z515" s="201"/>
      <c r="AA515" s="201"/>
      <c r="AB515" s="201"/>
      <c r="AC515" s="201"/>
      <c r="AD515" s="201"/>
      <c r="AE515" s="201"/>
      <c r="AF515" s="201"/>
      <c r="AG515" s="201"/>
      <c r="AH515" s="201"/>
      <c r="AI515" s="201"/>
      <c r="AJ515" s="201"/>
      <c r="AK515" s="201"/>
      <c r="AL515" s="201"/>
      <c r="AM515" s="201"/>
      <c r="AN515" s="201"/>
      <c r="AO515" s="201"/>
      <c r="AP515" s="201"/>
      <c r="AQ515" s="201"/>
      <c r="AR515" s="201"/>
      <c r="AS515" s="201"/>
      <c r="AT515" s="201"/>
      <c r="AU515" s="201"/>
      <c r="AV515" s="201"/>
      <c r="AW515" s="201"/>
      <c r="AX515" s="201"/>
      <c r="AY515" s="201"/>
    </row>
    <row r="516" spans="1:51" s="6" customFormat="1" ht="13.5" thickBot="1" x14ac:dyDescent="0.25">
      <c r="A516" s="495" t="s">
        <v>53</v>
      </c>
      <c r="B516" s="496"/>
      <c r="C516" s="496"/>
      <c r="D516" s="496"/>
      <c r="E516" s="496"/>
      <c r="F516" s="497"/>
      <c r="G516" s="238">
        <f>G517/8</f>
        <v>0</v>
      </c>
      <c r="H516" s="238">
        <f t="shared" ref="H516:S516" si="202">H517/8</f>
        <v>0</v>
      </c>
      <c r="I516" s="238">
        <f t="shared" si="202"/>
        <v>0</v>
      </c>
      <c r="J516" s="238">
        <f t="shared" si="202"/>
        <v>0</v>
      </c>
      <c r="K516" s="238">
        <f t="shared" si="202"/>
        <v>0</v>
      </c>
      <c r="L516" s="238">
        <f t="shared" si="202"/>
        <v>0</v>
      </c>
      <c r="M516" s="238">
        <f t="shared" si="202"/>
        <v>0</v>
      </c>
      <c r="N516" s="238">
        <f t="shared" si="202"/>
        <v>0</v>
      </c>
      <c r="O516" s="238">
        <f t="shared" si="202"/>
        <v>0</v>
      </c>
      <c r="P516" s="238">
        <f t="shared" si="202"/>
        <v>0</v>
      </c>
      <c r="Q516" s="305">
        <f t="shared" si="202"/>
        <v>0</v>
      </c>
      <c r="R516" s="416"/>
      <c r="S516" s="417">
        <f t="shared" si="202"/>
        <v>0</v>
      </c>
      <c r="T516" s="203"/>
      <c r="U516" s="202"/>
      <c r="V516" s="203"/>
      <c r="W516" s="203"/>
      <c r="X516" s="203"/>
      <c r="Y516" s="203"/>
      <c r="Z516" s="203"/>
      <c r="AA516" s="203"/>
      <c r="AB516" s="203"/>
      <c r="AC516" s="203"/>
      <c r="AD516" s="203"/>
      <c r="AE516" s="203"/>
      <c r="AF516" s="203"/>
      <c r="AG516" s="203"/>
      <c r="AH516" s="203"/>
      <c r="AI516" s="203"/>
      <c r="AJ516" s="203"/>
      <c r="AK516" s="203"/>
      <c r="AL516" s="203"/>
      <c r="AM516" s="203"/>
      <c r="AN516" s="203"/>
      <c r="AO516" s="203"/>
      <c r="AP516" s="203"/>
      <c r="AQ516" s="203"/>
      <c r="AR516" s="203"/>
      <c r="AS516" s="203"/>
      <c r="AT516" s="203"/>
      <c r="AU516" s="203"/>
      <c r="AV516" s="203"/>
      <c r="AW516" s="203"/>
      <c r="AX516" s="203"/>
      <c r="AY516" s="203"/>
    </row>
    <row r="517" spans="1:51" ht="15.75" thickBot="1" x14ac:dyDescent="0.25">
      <c r="A517" s="492" t="s">
        <v>31</v>
      </c>
      <c r="B517" s="493"/>
      <c r="C517" s="493"/>
      <c r="D517" s="493"/>
      <c r="E517" s="493"/>
      <c r="F517" s="494"/>
      <c r="G517" s="66">
        <f>G12+G48+G84+G120+G156+G192+G228+G264+G300+G336+G372+G408+G444+G480</f>
        <v>0</v>
      </c>
      <c r="H517" s="66">
        <f t="shared" ref="H517:P517" si="203">H12+H48+H84+H120+H156+H192+H228+H264+H300+H336+H372+H408+H444+H480</f>
        <v>0</v>
      </c>
      <c r="I517" s="66">
        <f t="shared" si="203"/>
        <v>0</v>
      </c>
      <c r="J517" s="66">
        <f t="shared" si="203"/>
        <v>0</v>
      </c>
      <c r="K517" s="66">
        <f t="shared" si="203"/>
        <v>0</v>
      </c>
      <c r="L517" s="66">
        <f t="shared" si="203"/>
        <v>0</v>
      </c>
      <c r="M517" s="66">
        <f t="shared" si="203"/>
        <v>0</v>
      </c>
      <c r="N517" s="66">
        <f t="shared" si="203"/>
        <v>0</v>
      </c>
      <c r="O517" s="66">
        <f t="shared" si="203"/>
        <v>0</v>
      </c>
      <c r="P517" s="66">
        <f t="shared" si="203"/>
        <v>0</v>
      </c>
      <c r="Q517" s="142">
        <f>Q12+Q48+Q84+Q120+Q156+Q192+Q228+Q264+Q300+Q336+Q372+Q408+Q444+Q480</f>
        <v>0</v>
      </c>
      <c r="R517" s="418">
        <v>5</v>
      </c>
      <c r="S517" s="409">
        <f>S12+S48+S84+S120+S156+S192+S228+S264+S300+S336+S372+S408+S444+S480</f>
        <v>0</v>
      </c>
      <c r="T517" s="204"/>
      <c r="U517" s="204"/>
      <c r="V517" s="214">
        <f>SUM(W518:AF518)</f>
        <v>0</v>
      </c>
      <c r="W517" s="206" t="str">
        <f>G$11</f>
        <v>PR</v>
      </c>
      <c r="X517" s="206" t="str">
        <f t="shared" ref="X517" si="204">H$11</f>
        <v>PM</v>
      </c>
      <c r="Y517" s="206" t="str">
        <f t="shared" ref="Y517" si="205">I$11</f>
        <v>SENG</v>
      </c>
      <c r="Z517" s="206" t="str">
        <f t="shared" ref="Z517" si="206">J$11</f>
        <v>ENG</v>
      </c>
      <c r="AA517" s="206" t="str">
        <f t="shared" ref="AA517" si="207">K$11</f>
        <v>SDES</v>
      </c>
      <c r="AB517" s="206" t="str">
        <f t="shared" ref="AB517" si="208">L$11</f>
        <v>DES</v>
      </c>
      <c r="AC517" s="206" t="str">
        <f t="shared" ref="AC517" si="209">M$11</f>
        <v>TECH</v>
      </c>
      <c r="AD517" s="206" t="str">
        <f t="shared" ref="AD517" si="210">N$11</f>
        <v>ADM</v>
      </c>
      <c r="AE517" s="206" t="str">
        <f t="shared" ref="AE517" si="211">O$11</f>
        <v>UD1</v>
      </c>
      <c r="AF517" s="206" t="str">
        <f t="shared" ref="AF517" si="212">P$11</f>
        <v>UD2</v>
      </c>
      <c r="AG517" s="210"/>
      <c r="AH517" s="204"/>
      <c r="AI517" s="204"/>
      <c r="AJ517" s="204"/>
      <c r="AK517" s="204"/>
      <c r="AL517" s="204"/>
      <c r="AM517" s="204"/>
      <c r="AN517" s="204"/>
      <c r="AO517" s="204"/>
      <c r="AP517" s="204"/>
      <c r="AQ517" s="204"/>
      <c r="AR517" s="204"/>
      <c r="AS517" s="204"/>
      <c r="AT517" s="204"/>
      <c r="AU517" s="204"/>
      <c r="AV517" s="204"/>
      <c r="AW517" s="204"/>
      <c r="AX517" s="204"/>
      <c r="AY517" s="204"/>
    </row>
    <row r="518" spans="1:51" x14ac:dyDescent="0.2">
      <c r="A518" s="209"/>
      <c r="B518" s="209"/>
      <c r="C518" s="209"/>
      <c r="D518" s="209"/>
      <c r="E518" s="209"/>
      <c r="F518" s="209"/>
      <c r="G518" s="209"/>
      <c r="H518" s="209"/>
      <c r="I518" s="209"/>
      <c r="J518" s="209"/>
      <c r="K518" s="209"/>
      <c r="L518" s="209"/>
      <c r="M518" s="209"/>
      <c r="N518" s="209"/>
      <c r="O518" s="209"/>
      <c r="P518" s="209"/>
      <c r="Q518" s="426"/>
      <c r="R518" s="428">
        <f>(Q517-R517)/R517</f>
        <v>-1</v>
      </c>
      <c r="S518" s="429" t="s">
        <v>203</v>
      </c>
      <c r="T518" s="209"/>
      <c r="U518" s="209"/>
      <c r="V518" s="209"/>
      <c r="W518" s="359">
        <f>W13+W49+W85+W121+W157+W193+W229+W265+W301+W337+W373+W409</f>
        <v>0</v>
      </c>
      <c r="X518" s="359">
        <f t="shared" ref="X518:AF518" si="213">X13+X49+X85+X121+X157+X193+X229+X265+X301+X337+X373+X409</f>
        <v>0</v>
      </c>
      <c r="Y518" s="359">
        <f t="shared" si="213"/>
        <v>0</v>
      </c>
      <c r="Z518" s="359">
        <f t="shared" si="213"/>
        <v>0</v>
      </c>
      <c r="AA518" s="359">
        <f t="shared" si="213"/>
        <v>0</v>
      </c>
      <c r="AB518" s="359">
        <f t="shared" si="213"/>
        <v>0</v>
      </c>
      <c r="AC518" s="359">
        <f t="shared" si="213"/>
        <v>0</v>
      </c>
      <c r="AD518" s="359">
        <f t="shared" si="213"/>
        <v>0</v>
      </c>
      <c r="AE518" s="359">
        <f t="shared" si="213"/>
        <v>0</v>
      </c>
      <c r="AF518" s="359">
        <f t="shared" si="213"/>
        <v>0</v>
      </c>
      <c r="AG518" s="211"/>
      <c r="AH518" s="209"/>
      <c r="AI518" s="209"/>
      <c r="AJ518" s="209"/>
      <c r="AK518" s="209"/>
      <c r="AL518" s="209"/>
      <c r="AM518" s="209"/>
      <c r="AN518" s="209"/>
      <c r="AO518" s="209"/>
      <c r="AP518" s="209"/>
      <c r="AQ518" s="209"/>
      <c r="AR518" s="209"/>
      <c r="AS518" s="209"/>
      <c r="AT518" s="209"/>
      <c r="AU518" s="209"/>
      <c r="AV518" s="209"/>
      <c r="AW518" s="209"/>
      <c r="AX518" s="209"/>
      <c r="AY518" s="209"/>
    </row>
    <row r="519" spans="1:51" x14ac:dyDescent="0.2">
      <c r="A519" s="209"/>
      <c r="B519" s="209"/>
      <c r="C519" s="209"/>
      <c r="D519" s="209"/>
      <c r="E519" s="209"/>
      <c r="F519" s="209"/>
      <c r="G519" s="209"/>
      <c r="H519" s="209"/>
      <c r="I519" s="209"/>
      <c r="J519" s="209"/>
      <c r="K519" s="209"/>
      <c r="L519" s="209"/>
      <c r="M519" s="209"/>
      <c r="N519" s="209"/>
      <c r="O519" s="209"/>
      <c r="P519" s="209"/>
      <c r="Q519" s="209"/>
      <c r="R519" s="427"/>
      <c r="S519" s="209"/>
      <c r="T519" s="209"/>
      <c r="U519" s="209"/>
      <c r="V519" s="209"/>
      <c r="W519" s="209"/>
      <c r="X519" s="209"/>
      <c r="Y519" s="209"/>
      <c r="Z519" s="209"/>
      <c r="AA519" s="209"/>
      <c r="AB519" s="209"/>
      <c r="AC519" s="209"/>
      <c r="AD519" s="209"/>
      <c r="AE519" s="209"/>
      <c r="AF519" s="209"/>
      <c r="AG519" s="209"/>
      <c r="AH519" s="209"/>
      <c r="AI519" s="209"/>
      <c r="AJ519" s="209"/>
      <c r="AK519" s="209"/>
      <c r="AL519" s="209"/>
      <c r="AM519" s="209"/>
      <c r="AN519" s="209"/>
      <c r="AO519" s="209"/>
      <c r="AP519" s="209"/>
      <c r="AQ519" s="209"/>
      <c r="AR519" s="209"/>
      <c r="AS519" s="209"/>
      <c r="AT519" s="209"/>
      <c r="AU519" s="209"/>
      <c r="AV519" s="209"/>
      <c r="AW519" s="209"/>
      <c r="AX519" s="209"/>
      <c r="AY519" s="209"/>
    </row>
    <row r="520" spans="1:51" x14ac:dyDescent="0.2">
      <c r="A520" s="209"/>
      <c r="B520" s="209"/>
      <c r="C520" s="209"/>
      <c r="D520" s="209"/>
      <c r="E520" s="209"/>
      <c r="F520" s="209"/>
      <c r="G520" s="209"/>
      <c r="H520" s="209"/>
      <c r="I520" s="209"/>
      <c r="J520" s="209"/>
      <c r="K520" s="209"/>
      <c r="L520" s="209"/>
      <c r="M520" s="209"/>
      <c r="N520" s="209"/>
      <c r="O520" s="209"/>
      <c r="P520" s="209"/>
      <c r="Q520" s="209"/>
      <c r="R520" s="209"/>
      <c r="S520" s="209"/>
      <c r="T520" s="209"/>
      <c r="U520" s="209"/>
      <c r="V520" s="209"/>
      <c r="W520" s="209"/>
      <c r="X520" s="209"/>
      <c r="Y520" s="209"/>
      <c r="Z520" s="209"/>
      <c r="AA520" s="209"/>
      <c r="AB520" s="209"/>
      <c r="AC520" s="209"/>
      <c r="AD520" s="209"/>
      <c r="AE520" s="209"/>
      <c r="AF520" s="209"/>
      <c r="AG520" s="209"/>
      <c r="AH520" s="209"/>
      <c r="AI520" s="209"/>
      <c r="AJ520" s="209"/>
      <c r="AK520" s="209"/>
      <c r="AL520" s="209"/>
      <c r="AM520" s="209"/>
      <c r="AN520" s="209"/>
      <c r="AO520" s="209"/>
      <c r="AP520" s="209"/>
      <c r="AQ520" s="209"/>
      <c r="AR520" s="209"/>
      <c r="AS520" s="209"/>
      <c r="AT520" s="209"/>
      <c r="AU520" s="209"/>
      <c r="AV520" s="209"/>
      <c r="AW520" s="209"/>
      <c r="AX520" s="209"/>
      <c r="AY520" s="209"/>
    </row>
    <row r="521" spans="1:51" x14ac:dyDescent="0.2">
      <c r="A521" s="209"/>
      <c r="B521" s="209"/>
      <c r="C521" s="209"/>
      <c r="D521" s="209"/>
      <c r="E521" s="209"/>
      <c r="F521" s="209"/>
      <c r="G521" s="209"/>
      <c r="H521" s="209"/>
      <c r="I521" s="209"/>
      <c r="J521" s="209"/>
      <c r="K521" s="209"/>
      <c r="L521" s="209"/>
      <c r="M521" s="209"/>
      <c r="N521" s="209"/>
      <c r="O521" s="209"/>
      <c r="P521" s="209"/>
      <c r="Q521" s="209"/>
      <c r="R521" s="209"/>
      <c r="S521" s="209"/>
      <c r="T521" s="209"/>
      <c r="U521" s="209"/>
      <c r="V521" s="209"/>
      <c r="W521" s="209"/>
      <c r="X521" s="209"/>
      <c r="Y521" s="209"/>
      <c r="Z521" s="209"/>
      <c r="AA521" s="209"/>
      <c r="AB521" s="209"/>
      <c r="AC521" s="209"/>
      <c r="AD521" s="209"/>
      <c r="AE521" s="209"/>
      <c r="AF521" s="209"/>
      <c r="AG521" s="209"/>
      <c r="AH521" s="209"/>
      <c r="AI521" s="209"/>
      <c r="AJ521" s="209"/>
      <c r="AK521" s="209"/>
      <c r="AL521" s="209"/>
      <c r="AM521" s="209"/>
      <c r="AN521" s="209"/>
      <c r="AO521" s="209"/>
      <c r="AP521" s="209"/>
      <c r="AQ521" s="209"/>
      <c r="AR521" s="209"/>
      <c r="AS521" s="209"/>
      <c r="AT521" s="209"/>
      <c r="AU521" s="209"/>
      <c r="AV521" s="209"/>
      <c r="AW521" s="209"/>
      <c r="AX521" s="209"/>
      <c r="AY521" s="209"/>
    </row>
    <row r="522" spans="1:51" x14ac:dyDescent="0.2">
      <c r="A522" s="209"/>
      <c r="B522" s="209"/>
      <c r="C522" s="209"/>
      <c r="D522" s="209"/>
      <c r="E522" s="209"/>
      <c r="F522" s="209"/>
      <c r="G522" s="209"/>
      <c r="H522" s="209"/>
      <c r="I522" s="209"/>
      <c r="J522" s="209"/>
      <c r="K522" s="209"/>
      <c r="L522" s="209"/>
      <c r="M522" s="209"/>
      <c r="N522" s="209"/>
      <c r="O522" s="209"/>
      <c r="P522" s="209"/>
      <c r="Q522" s="209"/>
      <c r="R522" s="209"/>
      <c r="S522" s="209"/>
      <c r="T522" s="209"/>
      <c r="U522" s="209"/>
      <c r="V522" s="209"/>
      <c r="W522" s="209"/>
      <c r="X522" s="209"/>
      <c r="Y522" s="209"/>
      <c r="Z522" s="209"/>
      <c r="AA522" s="209"/>
      <c r="AB522" s="209"/>
      <c r="AC522" s="209"/>
      <c r="AD522" s="209"/>
      <c r="AE522" s="209"/>
      <c r="AF522" s="209"/>
      <c r="AG522" s="209"/>
      <c r="AH522" s="209"/>
      <c r="AI522" s="209"/>
      <c r="AJ522" s="209"/>
      <c r="AK522" s="209"/>
      <c r="AL522" s="209"/>
      <c r="AM522" s="209"/>
      <c r="AN522" s="209"/>
      <c r="AO522" s="209"/>
      <c r="AP522" s="209"/>
      <c r="AQ522" s="209"/>
      <c r="AR522" s="209"/>
      <c r="AS522" s="209"/>
      <c r="AT522" s="209"/>
      <c r="AU522" s="209"/>
      <c r="AV522" s="209"/>
      <c r="AW522" s="209"/>
      <c r="AX522" s="209"/>
      <c r="AY522" s="209"/>
    </row>
    <row r="523" spans="1:51" x14ac:dyDescent="0.2">
      <c r="A523" s="209"/>
      <c r="B523" s="209"/>
      <c r="C523" s="209"/>
      <c r="D523" s="209"/>
      <c r="E523" s="209"/>
      <c r="F523" s="209"/>
      <c r="G523" s="209"/>
      <c r="H523" s="209"/>
      <c r="I523" s="209"/>
      <c r="J523" s="209"/>
      <c r="K523" s="209"/>
      <c r="L523" s="209"/>
      <c r="M523" s="209"/>
      <c r="N523" s="209"/>
      <c r="O523" s="209"/>
      <c r="P523" s="209"/>
      <c r="Q523" s="209"/>
      <c r="R523" s="209"/>
      <c r="S523" s="209"/>
      <c r="T523" s="209"/>
      <c r="U523" s="209"/>
      <c r="V523" s="209"/>
      <c r="W523" s="209"/>
      <c r="X523" s="209"/>
      <c r="Y523" s="209"/>
      <c r="Z523" s="209"/>
      <c r="AA523" s="209"/>
      <c r="AB523" s="209"/>
      <c r="AC523" s="209"/>
      <c r="AD523" s="209"/>
      <c r="AE523" s="209"/>
      <c r="AF523" s="209"/>
      <c r="AG523" s="209"/>
      <c r="AH523" s="209"/>
      <c r="AI523" s="209"/>
      <c r="AJ523" s="209"/>
      <c r="AK523" s="209"/>
      <c r="AL523" s="209"/>
      <c r="AM523" s="209"/>
      <c r="AN523" s="209"/>
      <c r="AO523" s="209"/>
      <c r="AP523" s="209"/>
      <c r="AQ523" s="209"/>
      <c r="AR523" s="209"/>
      <c r="AS523" s="209"/>
      <c r="AT523" s="209"/>
      <c r="AU523" s="209"/>
      <c r="AV523" s="209"/>
      <c r="AW523" s="209"/>
      <c r="AX523" s="209"/>
      <c r="AY523" s="209"/>
    </row>
    <row r="524" spans="1:51" x14ac:dyDescent="0.2">
      <c r="A524" s="209"/>
      <c r="B524" s="209"/>
      <c r="C524" s="209"/>
      <c r="D524" s="209"/>
      <c r="E524" s="209"/>
      <c r="F524" s="209"/>
      <c r="G524" s="209"/>
      <c r="H524" s="209"/>
      <c r="I524" s="209"/>
      <c r="J524" s="209"/>
      <c r="K524" s="209"/>
      <c r="L524" s="209"/>
      <c r="M524" s="209"/>
      <c r="N524" s="209"/>
      <c r="O524" s="209"/>
      <c r="P524" s="209"/>
      <c r="Q524" s="209"/>
      <c r="R524" s="209"/>
      <c r="S524" s="209"/>
      <c r="T524" s="209"/>
      <c r="U524" s="209"/>
      <c r="V524" s="209"/>
      <c r="W524" s="209"/>
      <c r="X524" s="209"/>
      <c r="Y524" s="209"/>
      <c r="Z524" s="209"/>
      <c r="AA524" s="209"/>
      <c r="AB524" s="209"/>
      <c r="AC524" s="209"/>
      <c r="AD524" s="209"/>
      <c r="AE524" s="209"/>
      <c r="AF524" s="209"/>
      <c r="AG524" s="209"/>
      <c r="AH524" s="209"/>
      <c r="AI524" s="209"/>
      <c r="AJ524" s="209"/>
      <c r="AK524" s="209"/>
      <c r="AL524" s="209"/>
      <c r="AM524" s="209"/>
      <c r="AN524" s="209"/>
      <c r="AO524" s="209"/>
      <c r="AP524" s="209"/>
      <c r="AQ524" s="209"/>
      <c r="AR524" s="209"/>
      <c r="AS524" s="209"/>
      <c r="AT524" s="209"/>
      <c r="AU524" s="209"/>
      <c r="AV524" s="209"/>
      <c r="AW524" s="209"/>
      <c r="AX524" s="209"/>
      <c r="AY524" s="209"/>
    </row>
    <row r="525" spans="1:51" x14ac:dyDescent="0.2">
      <c r="A525" s="209"/>
      <c r="B525" s="209"/>
      <c r="C525" s="209"/>
      <c r="D525" s="209"/>
      <c r="E525" s="209"/>
      <c r="F525" s="209"/>
      <c r="G525" s="209"/>
      <c r="H525" s="209"/>
      <c r="I525" s="209"/>
      <c r="J525" s="209"/>
      <c r="K525" s="209"/>
      <c r="L525" s="209"/>
      <c r="M525" s="209"/>
      <c r="N525" s="209"/>
      <c r="O525" s="209"/>
      <c r="P525" s="209"/>
      <c r="Q525" s="209"/>
      <c r="R525" s="209"/>
      <c r="S525" s="209"/>
      <c r="T525" s="209"/>
      <c r="U525" s="209"/>
      <c r="V525" s="209"/>
      <c r="W525" s="209"/>
      <c r="X525" s="209"/>
      <c r="Y525" s="209"/>
      <c r="Z525" s="209"/>
      <c r="AA525" s="209"/>
      <c r="AB525" s="209"/>
      <c r="AC525" s="209"/>
      <c r="AD525" s="209"/>
      <c r="AE525" s="209"/>
      <c r="AF525" s="209"/>
      <c r="AG525" s="209"/>
      <c r="AH525" s="209"/>
      <c r="AI525" s="209"/>
      <c r="AJ525" s="209"/>
      <c r="AK525" s="209"/>
      <c r="AL525" s="209"/>
      <c r="AM525" s="209"/>
      <c r="AN525" s="209"/>
      <c r="AO525" s="209"/>
      <c r="AP525" s="209"/>
      <c r="AQ525" s="209"/>
      <c r="AR525" s="209"/>
      <c r="AS525" s="209"/>
      <c r="AT525" s="209"/>
      <c r="AU525" s="209"/>
      <c r="AV525" s="209"/>
      <c r="AW525" s="209"/>
      <c r="AX525" s="209"/>
      <c r="AY525" s="209"/>
    </row>
    <row r="526" spans="1:51" x14ac:dyDescent="0.2">
      <c r="A526" s="209"/>
      <c r="B526" s="209"/>
      <c r="C526" s="209"/>
      <c r="D526" s="209"/>
      <c r="E526" s="209"/>
      <c r="F526" s="209"/>
      <c r="G526" s="209"/>
      <c r="H526" s="209"/>
      <c r="I526" s="209"/>
      <c r="J526" s="209"/>
      <c r="K526" s="209"/>
      <c r="L526" s="209"/>
      <c r="M526" s="209"/>
      <c r="N526" s="209"/>
      <c r="O526" s="209"/>
      <c r="P526" s="209"/>
      <c r="Q526" s="209"/>
      <c r="R526" s="209"/>
      <c r="S526" s="209"/>
      <c r="T526" s="209"/>
      <c r="U526" s="209"/>
      <c r="V526" s="209"/>
      <c r="W526" s="209"/>
      <c r="X526" s="209"/>
      <c r="Y526" s="209"/>
      <c r="Z526" s="209"/>
      <c r="AA526" s="209"/>
      <c r="AB526" s="209"/>
      <c r="AC526" s="209"/>
      <c r="AD526" s="209"/>
      <c r="AE526" s="209"/>
      <c r="AF526" s="209"/>
      <c r="AG526" s="209"/>
      <c r="AH526" s="209"/>
      <c r="AI526" s="209"/>
      <c r="AJ526" s="209"/>
      <c r="AK526" s="209"/>
      <c r="AL526" s="209"/>
      <c r="AM526" s="209"/>
      <c r="AN526" s="209"/>
      <c r="AO526" s="209"/>
      <c r="AP526" s="209"/>
      <c r="AQ526" s="209"/>
      <c r="AR526" s="209"/>
      <c r="AS526" s="209"/>
      <c r="AT526" s="209"/>
      <c r="AU526" s="209"/>
      <c r="AV526" s="209"/>
      <c r="AW526" s="209"/>
      <c r="AX526" s="209"/>
      <c r="AY526" s="209"/>
    </row>
    <row r="527" spans="1:51" x14ac:dyDescent="0.2">
      <c r="A527" s="209"/>
      <c r="B527" s="209"/>
      <c r="C527" s="209"/>
      <c r="D527" s="209"/>
      <c r="E527" s="209"/>
      <c r="F527" s="209"/>
      <c r="G527" s="209"/>
      <c r="H527" s="209"/>
      <c r="I527" s="209"/>
      <c r="J527" s="209"/>
      <c r="K527" s="209"/>
      <c r="L527" s="209"/>
      <c r="M527" s="209"/>
      <c r="N527" s="209"/>
      <c r="O527" s="209"/>
      <c r="P527" s="209"/>
      <c r="Q527" s="209"/>
      <c r="R527" s="209"/>
      <c r="S527" s="209"/>
      <c r="T527" s="209"/>
      <c r="U527" s="209"/>
      <c r="V527" s="209"/>
      <c r="W527" s="209"/>
      <c r="X527" s="209"/>
      <c r="Y527" s="209"/>
      <c r="Z527" s="209"/>
      <c r="AA527" s="209"/>
      <c r="AB527" s="209"/>
      <c r="AC527" s="209"/>
      <c r="AD527" s="209"/>
      <c r="AE527" s="209"/>
      <c r="AF527" s="209"/>
      <c r="AG527" s="209"/>
      <c r="AH527" s="209"/>
      <c r="AI527" s="209"/>
      <c r="AJ527" s="209"/>
      <c r="AK527" s="209"/>
      <c r="AL527" s="209"/>
      <c r="AM527" s="209"/>
      <c r="AN527" s="209"/>
      <c r="AO527" s="209"/>
      <c r="AP527" s="209"/>
      <c r="AQ527" s="209"/>
      <c r="AR527" s="209"/>
      <c r="AS527" s="209"/>
      <c r="AT527" s="209"/>
      <c r="AU527" s="209"/>
      <c r="AV527" s="209"/>
      <c r="AW527" s="209"/>
      <c r="AX527" s="209"/>
      <c r="AY527" s="209"/>
    </row>
    <row r="528" spans="1:51" x14ac:dyDescent="0.2">
      <c r="A528" s="209"/>
      <c r="B528" s="209"/>
      <c r="C528" s="209"/>
      <c r="D528" s="209"/>
      <c r="E528" s="209"/>
      <c r="F528" s="209"/>
      <c r="G528" s="209"/>
      <c r="H528" s="209"/>
      <c r="I528" s="209"/>
      <c r="J528" s="209"/>
      <c r="K528" s="209"/>
      <c r="L528" s="209"/>
      <c r="M528" s="209"/>
      <c r="N528" s="209"/>
      <c r="O528" s="209"/>
      <c r="P528" s="209"/>
      <c r="Q528" s="209"/>
      <c r="R528" s="209"/>
      <c r="S528" s="209"/>
      <c r="T528" s="209"/>
      <c r="U528" s="209"/>
      <c r="V528" s="209"/>
      <c r="W528" s="209"/>
      <c r="X528" s="209"/>
      <c r="Y528" s="209"/>
      <c r="Z528" s="209"/>
      <c r="AA528" s="209"/>
      <c r="AB528" s="209"/>
      <c r="AC528" s="209"/>
      <c r="AD528" s="209"/>
      <c r="AE528" s="209"/>
      <c r="AF528" s="209"/>
      <c r="AG528" s="209"/>
      <c r="AH528" s="209"/>
      <c r="AI528" s="209"/>
      <c r="AJ528" s="209"/>
      <c r="AK528" s="209"/>
      <c r="AL528" s="209"/>
      <c r="AM528" s="209"/>
      <c r="AN528" s="209"/>
      <c r="AO528" s="209"/>
      <c r="AP528" s="209"/>
      <c r="AQ528" s="209"/>
      <c r="AR528" s="209"/>
      <c r="AS528" s="209"/>
      <c r="AT528" s="209"/>
      <c r="AU528" s="209"/>
      <c r="AV528" s="209"/>
      <c r="AW528" s="209"/>
      <c r="AX528" s="209"/>
      <c r="AY528" s="209"/>
    </row>
    <row r="529" spans="1:51" x14ac:dyDescent="0.2">
      <c r="A529" s="209"/>
      <c r="B529" s="209"/>
      <c r="C529" s="209"/>
      <c r="D529" s="209"/>
      <c r="E529" s="209"/>
      <c r="F529" s="209"/>
      <c r="G529" s="209"/>
      <c r="H529" s="209"/>
      <c r="I529" s="209"/>
      <c r="J529" s="209"/>
      <c r="K529" s="209"/>
      <c r="L529" s="209"/>
      <c r="M529" s="209"/>
      <c r="N529" s="209"/>
      <c r="O529" s="209"/>
      <c r="P529" s="209"/>
      <c r="Q529" s="209"/>
      <c r="R529" s="209"/>
      <c r="S529" s="209"/>
      <c r="T529" s="209"/>
      <c r="U529" s="209"/>
      <c r="V529" s="209"/>
      <c r="W529" s="209"/>
      <c r="X529" s="209"/>
      <c r="Y529" s="209"/>
      <c r="Z529" s="209"/>
      <c r="AA529" s="209"/>
      <c r="AB529" s="209"/>
      <c r="AC529" s="209"/>
      <c r="AD529" s="209"/>
      <c r="AE529" s="209"/>
      <c r="AF529" s="209"/>
      <c r="AG529" s="209"/>
      <c r="AH529" s="209"/>
      <c r="AI529" s="209"/>
      <c r="AJ529" s="209"/>
      <c r="AK529" s="209"/>
      <c r="AL529" s="209"/>
      <c r="AM529" s="209"/>
      <c r="AN529" s="209"/>
      <c r="AO529" s="209"/>
      <c r="AP529" s="209"/>
      <c r="AQ529" s="209"/>
      <c r="AR529" s="209"/>
      <c r="AS529" s="209"/>
      <c r="AT529" s="209"/>
      <c r="AU529" s="209"/>
      <c r="AV529" s="209"/>
      <c r="AW529" s="209"/>
      <c r="AX529" s="209"/>
      <c r="AY529" s="209"/>
    </row>
    <row r="530" spans="1:51" x14ac:dyDescent="0.2">
      <c r="A530" s="209"/>
      <c r="B530" s="209"/>
      <c r="C530" s="209"/>
      <c r="D530" s="209"/>
      <c r="E530" s="209"/>
      <c r="F530" s="209"/>
      <c r="G530" s="209"/>
      <c r="H530" s="209"/>
      <c r="I530" s="209"/>
      <c r="J530" s="209"/>
      <c r="K530" s="209"/>
      <c r="L530" s="209"/>
      <c r="M530" s="209"/>
      <c r="N530" s="209"/>
      <c r="O530" s="209"/>
      <c r="P530" s="209"/>
      <c r="Q530" s="209"/>
      <c r="R530" s="209"/>
      <c r="S530" s="209"/>
      <c r="T530" s="209"/>
      <c r="U530" s="209"/>
      <c r="V530" s="209"/>
      <c r="W530" s="209"/>
      <c r="X530" s="209"/>
      <c r="Y530" s="209"/>
      <c r="Z530" s="209"/>
      <c r="AA530" s="209"/>
      <c r="AB530" s="209"/>
      <c r="AC530" s="209"/>
      <c r="AD530" s="209"/>
      <c r="AE530" s="209"/>
      <c r="AF530" s="209"/>
      <c r="AG530" s="209"/>
      <c r="AH530" s="209"/>
      <c r="AI530" s="209"/>
      <c r="AJ530" s="209"/>
      <c r="AK530" s="209"/>
      <c r="AL530" s="209"/>
      <c r="AM530" s="209"/>
      <c r="AN530" s="209"/>
      <c r="AO530" s="209"/>
      <c r="AP530" s="209"/>
      <c r="AQ530" s="209"/>
      <c r="AR530" s="209"/>
      <c r="AS530" s="209"/>
      <c r="AT530" s="209"/>
      <c r="AU530" s="209"/>
      <c r="AV530" s="209"/>
      <c r="AW530" s="209"/>
      <c r="AX530" s="209"/>
      <c r="AY530" s="209"/>
    </row>
    <row r="531" spans="1:51" x14ac:dyDescent="0.2">
      <c r="A531" s="209"/>
      <c r="B531" s="209"/>
      <c r="C531" s="209"/>
      <c r="D531" s="209"/>
      <c r="E531" s="209"/>
      <c r="F531" s="209"/>
      <c r="G531" s="209"/>
      <c r="H531" s="209"/>
      <c r="I531" s="209"/>
      <c r="J531" s="209"/>
      <c r="K531" s="209"/>
      <c r="L531" s="209"/>
      <c r="M531" s="209"/>
      <c r="N531" s="209"/>
      <c r="O531" s="209"/>
      <c r="P531" s="209"/>
      <c r="Q531" s="209"/>
      <c r="R531" s="209"/>
      <c r="S531" s="209"/>
      <c r="T531" s="209"/>
      <c r="U531" s="209"/>
      <c r="V531" s="209"/>
      <c r="W531" s="209"/>
      <c r="X531" s="209"/>
      <c r="Y531" s="209"/>
      <c r="Z531" s="209"/>
      <c r="AA531" s="209"/>
      <c r="AB531" s="209"/>
      <c r="AC531" s="209"/>
      <c r="AD531" s="209"/>
      <c r="AE531" s="209"/>
      <c r="AF531" s="209"/>
      <c r="AG531" s="209"/>
      <c r="AH531" s="209"/>
      <c r="AI531" s="209"/>
      <c r="AJ531" s="209"/>
      <c r="AK531" s="209"/>
      <c r="AL531" s="209"/>
      <c r="AM531" s="209"/>
      <c r="AN531" s="209"/>
      <c r="AO531" s="209"/>
      <c r="AP531" s="209"/>
      <c r="AQ531" s="209"/>
      <c r="AR531" s="209"/>
      <c r="AS531" s="209"/>
      <c r="AT531" s="209"/>
      <c r="AU531" s="209"/>
      <c r="AV531" s="209"/>
      <c r="AW531" s="209"/>
      <c r="AX531" s="209"/>
      <c r="AY531" s="209"/>
    </row>
    <row r="532" spans="1:51" x14ac:dyDescent="0.2">
      <c r="A532" s="209"/>
      <c r="B532" s="209"/>
      <c r="C532" s="209"/>
      <c r="D532" s="209"/>
      <c r="E532" s="209"/>
      <c r="F532" s="209"/>
      <c r="G532" s="209"/>
      <c r="H532" s="209"/>
      <c r="I532" s="209"/>
      <c r="J532" s="209"/>
      <c r="K532" s="209"/>
      <c r="L532" s="209"/>
      <c r="M532" s="209"/>
      <c r="N532" s="209"/>
      <c r="O532" s="209"/>
      <c r="P532" s="209"/>
      <c r="Q532" s="209"/>
      <c r="R532" s="209"/>
      <c r="S532" s="209"/>
      <c r="T532" s="209"/>
      <c r="U532" s="209"/>
      <c r="V532" s="209"/>
      <c r="W532" s="209"/>
      <c r="X532" s="209"/>
      <c r="Y532" s="209"/>
      <c r="Z532" s="209"/>
      <c r="AA532" s="209"/>
      <c r="AB532" s="209"/>
      <c r="AC532" s="209"/>
      <c r="AD532" s="209"/>
      <c r="AE532" s="209"/>
      <c r="AF532" s="209"/>
      <c r="AG532" s="209"/>
      <c r="AH532" s="209"/>
      <c r="AI532" s="209"/>
      <c r="AJ532" s="209"/>
      <c r="AK532" s="209"/>
      <c r="AL532" s="209"/>
      <c r="AM532" s="209"/>
      <c r="AN532" s="209"/>
      <c r="AO532" s="209"/>
      <c r="AP532" s="209"/>
      <c r="AQ532" s="209"/>
      <c r="AR532" s="209"/>
      <c r="AS532" s="209"/>
      <c r="AT532" s="209"/>
      <c r="AU532" s="209"/>
      <c r="AV532" s="209"/>
      <c r="AW532" s="209"/>
      <c r="AX532" s="209"/>
      <c r="AY532" s="209"/>
    </row>
    <row r="533" spans="1:51" x14ac:dyDescent="0.2">
      <c r="A533" s="209"/>
      <c r="B533" s="209"/>
      <c r="C533" s="209"/>
      <c r="D533" s="209"/>
      <c r="E533" s="209"/>
      <c r="F533" s="209"/>
      <c r="G533" s="209"/>
      <c r="H533" s="209"/>
      <c r="I533" s="209"/>
      <c r="J533" s="209"/>
      <c r="K533" s="209"/>
      <c r="L533" s="209"/>
      <c r="M533" s="209"/>
      <c r="N533" s="209"/>
      <c r="O533" s="209"/>
      <c r="P533" s="209"/>
      <c r="Q533" s="209"/>
      <c r="R533" s="209"/>
      <c r="S533" s="209"/>
      <c r="T533" s="209"/>
      <c r="U533" s="209"/>
      <c r="V533" s="209"/>
      <c r="W533" s="209"/>
      <c r="X533" s="209"/>
      <c r="Y533" s="209"/>
      <c r="Z533" s="209"/>
      <c r="AA533" s="209"/>
      <c r="AB533" s="209"/>
      <c r="AC533" s="209"/>
      <c r="AD533" s="209"/>
      <c r="AE533" s="209"/>
      <c r="AF533" s="209"/>
      <c r="AG533" s="209"/>
      <c r="AH533" s="209"/>
      <c r="AI533" s="209"/>
      <c r="AJ533" s="209"/>
      <c r="AK533" s="209"/>
      <c r="AL533" s="209"/>
      <c r="AM533" s="209"/>
      <c r="AN533" s="209"/>
      <c r="AO533" s="209"/>
      <c r="AP533" s="209"/>
      <c r="AQ533" s="209"/>
      <c r="AR533" s="209"/>
      <c r="AS533" s="209"/>
      <c r="AT533" s="209"/>
      <c r="AU533" s="209"/>
      <c r="AV533" s="209"/>
      <c r="AW533" s="209"/>
      <c r="AX533" s="209"/>
      <c r="AY533" s="209"/>
    </row>
    <row r="534" spans="1:51" x14ac:dyDescent="0.2">
      <c r="A534" s="209"/>
      <c r="B534" s="209"/>
      <c r="C534" s="209"/>
      <c r="D534" s="209"/>
      <c r="E534" s="209"/>
      <c r="F534" s="209"/>
      <c r="G534" s="209"/>
      <c r="H534" s="209"/>
      <c r="I534" s="209"/>
      <c r="J534" s="209"/>
      <c r="K534" s="209"/>
      <c r="L534" s="209"/>
      <c r="M534" s="209"/>
      <c r="N534" s="209"/>
      <c r="O534" s="209"/>
      <c r="P534" s="209"/>
      <c r="Q534" s="209"/>
      <c r="R534" s="209"/>
      <c r="S534" s="209"/>
      <c r="T534" s="209"/>
      <c r="U534" s="209"/>
      <c r="V534" s="209"/>
      <c r="W534" s="209"/>
      <c r="X534" s="209"/>
      <c r="Y534" s="209"/>
      <c r="Z534" s="209"/>
      <c r="AA534" s="209"/>
      <c r="AB534" s="209"/>
      <c r="AC534" s="209"/>
      <c r="AD534" s="209"/>
      <c r="AE534" s="209"/>
      <c r="AF534" s="209"/>
      <c r="AG534" s="209"/>
      <c r="AH534" s="209"/>
      <c r="AI534" s="209"/>
      <c r="AJ534" s="209"/>
      <c r="AK534" s="209"/>
      <c r="AL534" s="209"/>
      <c r="AM534" s="209"/>
      <c r="AN534" s="209"/>
      <c r="AO534" s="209"/>
      <c r="AP534" s="209"/>
      <c r="AQ534" s="209"/>
      <c r="AR534" s="209"/>
      <c r="AS534" s="209"/>
      <c r="AT534" s="209"/>
      <c r="AU534" s="209"/>
      <c r="AV534" s="209"/>
      <c r="AW534" s="209"/>
      <c r="AX534" s="209"/>
      <c r="AY534" s="209"/>
    </row>
    <row r="535" spans="1:51" x14ac:dyDescent="0.2">
      <c r="A535" s="209"/>
      <c r="B535" s="209"/>
      <c r="C535" s="209"/>
      <c r="D535" s="209"/>
      <c r="E535" s="209"/>
      <c r="F535" s="209"/>
      <c r="G535" s="209"/>
      <c r="H535" s="209"/>
      <c r="I535" s="209"/>
      <c r="J535" s="209"/>
      <c r="K535" s="209"/>
      <c r="L535" s="209"/>
      <c r="M535" s="209"/>
      <c r="N535" s="209"/>
      <c r="O535" s="209"/>
      <c r="P535" s="209"/>
      <c r="Q535" s="209"/>
      <c r="R535" s="209"/>
      <c r="S535" s="209"/>
      <c r="T535" s="209"/>
      <c r="U535" s="209"/>
      <c r="V535" s="209"/>
      <c r="W535" s="209"/>
      <c r="X535" s="209"/>
      <c r="Y535" s="209"/>
      <c r="Z535" s="209"/>
      <c r="AA535" s="209"/>
      <c r="AB535" s="209"/>
      <c r="AC535" s="209"/>
      <c r="AD535" s="209"/>
      <c r="AE535" s="209"/>
      <c r="AF535" s="209"/>
      <c r="AG535" s="209"/>
      <c r="AH535" s="209"/>
      <c r="AI535" s="209"/>
      <c r="AJ535" s="209"/>
      <c r="AK535" s="209"/>
      <c r="AL535" s="209"/>
      <c r="AM535" s="209"/>
      <c r="AN535" s="209"/>
      <c r="AO535" s="209"/>
      <c r="AP535" s="209"/>
      <c r="AQ535" s="209"/>
      <c r="AR535" s="209"/>
      <c r="AS535" s="209"/>
      <c r="AT535" s="209"/>
      <c r="AU535" s="209"/>
      <c r="AV535" s="209"/>
      <c r="AW535" s="209"/>
      <c r="AX535" s="209"/>
      <c r="AY535" s="209"/>
    </row>
    <row r="536" spans="1:51" x14ac:dyDescent="0.2">
      <c r="A536" s="209"/>
      <c r="B536" s="209"/>
      <c r="C536" s="209"/>
      <c r="D536" s="209"/>
      <c r="E536" s="209"/>
      <c r="F536" s="209"/>
      <c r="G536" s="209"/>
      <c r="H536" s="209"/>
      <c r="I536" s="209"/>
      <c r="J536" s="209"/>
      <c r="K536" s="209"/>
      <c r="L536" s="209"/>
      <c r="M536" s="209"/>
      <c r="N536" s="209"/>
      <c r="O536" s="209"/>
      <c r="P536" s="209"/>
      <c r="Q536" s="209"/>
      <c r="R536" s="209"/>
      <c r="S536" s="209"/>
      <c r="T536" s="209"/>
      <c r="U536" s="209"/>
      <c r="V536" s="209"/>
      <c r="W536" s="209"/>
      <c r="X536" s="209"/>
      <c r="Y536" s="209"/>
      <c r="Z536" s="209"/>
      <c r="AA536" s="209"/>
      <c r="AB536" s="209"/>
      <c r="AC536" s="209"/>
      <c r="AD536" s="209"/>
      <c r="AE536" s="209"/>
      <c r="AF536" s="209"/>
      <c r="AG536" s="209"/>
      <c r="AH536" s="209"/>
      <c r="AI536" s="209"/>
      <c r="AJ536" s="209"/>
      <c r="AK536" s="209"/>
      <c r="AL536" s="209"/>
      <c r="AM536" s="209"/>
      <c r="AN536" s="209"/>
      <c r="AO536" s="209"/>
      <c r="AP536" s="209"/>
      <c r="AQ536" s="209"/>
      <c r="AR536" s="209"/>
      <c r="AS536" s="209"/>
      <c r="AT536" s="209"/>
      <c r="AU536" s="209"/>
      <c r="AV536" s="209"/>
      <c r="AW536" s="209"/>
      <c r="AX536" s="209"/>
      <c r="AY536" s="209"/>
    </row>
    <row r="537" spans="1:51" x14ac:dyDescent="0.2">
      <c r="A537" s="209"/>
      <c r="B537" s="209"/>
      <c r="C537" s="209"/>
      <c r="D537" s="209"/>
      <c r="E537" s="209"/>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09"/>
      <c r="AY537" s="209"/>
    </row>
    <row r="538" spans="1:51" x14ac:dyDescent="0.2">
      <c r="A538" s="209"/>
      <c r="B538" s="209"/>
      <c r="C538" s="209"/>
      <c r="D538" s="209"/>
      <c r="E538" s="209"/>
      <c r="F538" s="209"/>
      <c r="G538" s="209"/>
      <c r="H538" s="209"/>
      <c r="I538" s="209"/>
      <c r="J538" s="209"/>
      <c r="K538" s="209"/>
      <c r="L538" s="209"/>
      <c r="M538" s="209"/>
      <c r="N538" s="209"/>
      <c r="O538" s="209"/>
      <c r="P538" s="209"/>
      <c r="Q538" s="209"/>
      <c r="R538" s="209"/>
      <c r="S538" s="209"/>
      <c r="T538" s="209"/>
      <c r="U538" s="209"/>
      <c r="V538" s="209"/>
      <c r="W538" s="209"/>
      <c r="X538" s="209"/>
      <c r="Y538" s="209"/>
      <c r="Z538" s="209"/>
      <c r="AA538" s="209"/>
      <c r="AB538" s="209"/>
      <c r="AC538" s="209"/>
      <c r="AD538" s="209"/>
      <c r="AE538" s="209"/>
      <c r="AF538" s="209"/>
      <c r="AG538" s="209"/>
      <c r="AH538" s="209"/>
      <c r="AI538" s="209"/>
      <c r="AJ538" s="209"/>
      <c r="AK538" s="209"/>
      <c r="AL538" s="209"/>
      <c r="AM538" s="209"/>
      <c r="AN538" s="209"/>
      <c r="AO538" s="209"/>
      <c r="AP538" s="209"/>
      <c r="AQ538" s="209"/>
      <c r="AR538" s="209"/>
      <c r="AS538" s="209"/>
      <c r="AT538" s="209"/>
      <c r="AU538" s="209"/>
      <c r="AV538" s="209"/>
      <c r="AW538" s="209"/>
      <c r="AX538" s="209"/>
      <c r="AY538" s="209"/>
    </row>
    <row r="539" spans="1:51" x14ac:dyDescent="0.2">
      <c r="A539" s="209"/>
      <c r="B539" s="209"/>
      <c r="C539" s="209"/>
      <c r="D539" s="209"/>
      <c r="E539" s="209"/>
      <c r="F539" s="209"/>
      <c r="G539" s="209"/>
      <c r="H539" s="209"/>
      <c r="I539" s="209"/>
      <c r="J539" s="209"/>
      <c r="K539" s="209"/>
      <c r="L539" s="209"/>
      <c r="M539" s="209"/>
      <c r="N539" s="209"/>
      <c r="O539" s="209"/>
      <c r="P539" s="209"/>
      <c r="Q539" s="209"/>
      <c r="R539" s="209"/>
      <c r="S539" s="209"/>
      <c r="T539" s="209"/>
      <c r="U539" s="209"/>
      <c r="V539" s="209"/>
      <c r="W539" s="209"/>
      <c r="X539" s="209"/>
      <c r="Y539" s="209"/>
      <c r="Z539" s="209"/>
      <c r="AA539" s="209"/>
      <c r="AB539" s="209"/>
      <c r="AC539" s="209"/>
      <c r="AD539" s="209"/>
      <c r="AE539" s="209"/>
      <c r="AF539" s="209"/>
      <c r="AG539" s="209"/>
      <c r="AH539" s="209"/>
      <c r="AI539" s="209"/>
      <c r="AJ539" s="209"/>
      <c r="AK539" s="209"/>
      <c r="AL539" s="209"/>
      <c r="AM539" s="209"/>
      <c r="AN539" s="209"/>
      <c r="AO539" s="209"/>
      <c r="AP539" s="209"/>
      <c r="AQ539" s="209"/>
      <c r="AR539" s="209"/>
      <c r="AS539" s="209"/>
      <c r="AT539" s="209"/>
      <c r="AU539" s="209"/>
      <c r="AV539" s="209"/>
      <c r="AW539" s="209"/>
      <c r="AX539" s="209"/>
      <c r="AY539" s="209"/>
    </row>
    <row r="540" spans="1:51" x14ac:dyDescent="0.2">
      <c r="A540" s="209"/>
      <c r="B540" s="209"/>
      <c r="C540" s="209"/>
      <c r="D540" s="209"/>
      <c r="E540" s="209"/>
      <c r="F540" s="209"/>
      <c r="G540" s="209"/>
      <c r="H540" s="209"/>
      <c r="I540" s="209"/>
      <c r="J540" s="209"/>
      <c r="K540" s="209"/>
      <c r="L540" s="209"/>
      <c r="M540" s="209"/>
      <c r="N540" s="209"/>
      <c r="O540" s="209"/>
      <c r="P540" s="209"/>
      <c r="Q540" s="209"/>
      <c r="R540" s="209"/>
      <c r="S540" s="209"/>
      <c r="T540" s="209"/>
      <c r="U540" s="209"/>
      <c r="V540" s="209"/>
      <c r="W540" s="209"/>
      <c r="X540" s="209"/>
      <c r="Y540" s="209"/>
      <c r="Z540" s="209"/>
      <c r="AA540" s="209"/>
      <c r="AB540" s="209"/>
      <c r="AC540" s="209"/>
      <c r="AD540" s="209"/>
      <c r="AE540" s="209"/>
      <c r="AF540" s="209"/>
      <c r="AG540" s="209"/>
      <c r="AH540" s="209"/>
      <c r="AI540" s="209"/>
      <c r="AJ540" s="209"/>
      <c r="AK540" s="209"/>
      <c r="AL540" s="209"/>
      <c r="AM540" s="209"/>
      <c r="AN540" s="209"/>
      <c r="AO540" s="209"/>
      <c r="AP540" s="209"/>
      <c r="AQ540" s="209"/>
      <c r="AR540" s="209"/>
      <c r="AS540" s="209"/>
      <c r="AT540" s="209"/>
      <c r="AU540" s="209"/>
      <c r="AV540" s="209"/>
      <c r="AW540" s="209"/>
      <c r="AX540" s="209"/>
      <c r="AY540" s="209"/>
    </row>
    <row r="541" spans="1:51" x14ac:dyDescent="0.2">
      <c r="A541" s="209"/>
      <c r="B541" s="209"/>
      <c r="C541" s="209"/>
      <c r="D541" s="209"/>
      <c r="E541" s="209"/>
      <c r="F541" s="209"/>
      <c r="G541" s="209"/>
      <c r="H541" s="209"/>
      <c r="I541" s="209"/>
      <c r="J541" s="209"/>
      <c r="K541" s="209"/>
      <c r="L541" s="209"/>
      <c r="M541" s="209"/>
      <c r="N541" s="209"/>
      <c r="O541" s="209"/>
      <c r="P541" s="209"/>
      <c r="Q541" s="209"/>
      <c r="R541" s="209"/>
      <c r="S541" s="209"/>
      <c r="T541" s="209"/>
      <c r="U541" s="209"/>
      <c r="V541" s="209"/>
      <c r="W541" s="209"/>
      <c r="X541" s="209"/>
      <c r="Y541" s="209"/>
      <c r="Z541" s="209"/>
      <c r="AA541" s="209"/>
      <c r="AB541" s="209"/>
      <c r="AC541" s="209"/>
      <c r="AD541" s="209"/>
      <c r="AE541" s="209"/>
      <c r="AF541" s="209"/>
      <c r="AG541" s="209"/>
      <c r="AH541" s="209"/>
      <c r="AI541" s="209"/>
      <c r="AJ541" s="209"/>
      <c r="AK541" s="209"/>
      <c r="AL541" s="209"/>
      <c r="AM541" s="209"/>
      <c r="AN541" s="209"/>
      <c r="AO541" s="209"/>
      <c r="AP541" s="209"/>
      <c r="AQ541" s="209"/>
      <c r="AR541" s="209"/>
      <c r="AS541" s="209"/>
      <c r="AT541" s="209"/>
      <c r="AU541" s="209"/>
      <c r="AV541" s="209"/>
      <c r="AW541" s="209"/>
      <c r="AX541" s="209"/>
      <c r="AY541" s="209"/>
    </row>
    <row r="542" spans="1:51" x14ac:dyDescent="0.2">
      <c r="A542" s="209"/>
      <c r="B542" s="209"/>
      <c r="C542" s="209"/>
      <c r="D542" s="209"/>
      <c r="E542" s="209"/>
      <c r="F542" s="209"/>
      <c r="G542" s="209"/>
      <c r="H542" s="209"/>
      <c r="I542" s="209"/>
      <c r="J542" s="209"/>
      <c r="K542" s="209"/>
      <c r="L542" s="209"/>
      <c r="M542" s="209"/>
      <c r="N542" s="209"/>
      <c r="O542" s="209"/>
      <c r="P542" s="209"/>
      <c r="Q542" s="209"/>
      <c r="R542" s="209"/>
      <c r="S542" s="209"/>
      <c r="T542" s="209"/>
      <c r="U542" s="209"/>
      <c r="V542" s="209"/>
      <c r="W542" s="209"/>
      <c r="X542" s="209"/>
      <c r="Y542" s="209"/>
      <c r="Z542" s="209"/>
      <c r="AA542" s="209"/>
      <c r="AB542" s="209"/>
      <c r="AC542" s="209"/>
      <c r="AD542" s="209"/>
      <c r="AE542" s="209"/>
      <c r="AF542" s="209"/>
      <c r="AG542" s="209"/>
      <c r="AH542" s="209"/>
      <c r="AI542" s="209"/>
      <c r="AJ542" s="209"/>
      <c r="AK542" s="209"/>
      <c r="AL542" s="209"/>
      <c r="AM542" s="209"/>
      <c r="AN542" s="209"/>
      <c r="AO542" s="209"/>
      <c r="AP542" s="209"/>
      <c r="AQ542" s="209"/>
      <c r="AR542" s="209"/>
      <c r="AS542" s="209"/>
      <c r="AT542" s="209"/>
      <c r="AU542" s="209"/>
      <c r="AV542" s="209"/>
      <c r="AW542" s="209"/>
      <c r="AX542" s="209"/>
      <c r="AY542" s="209"/>
    </row>
    <row r="543" spans="1:51" x14ac:dyDescent="0.2">
      <c r="A543" s="209"/>
      <c r="B543" s="209"/>
      <c r="C543" s="209"/>
      <c r="D543" s="209"/>
      <c r="E543" s="209"/>
      <c r="F543" s="209"/>
      <c r="G543" s="209"/>
      <c r="H543" s="209"/>
      <c r="I543" s="209"/>
      <c r="J543" s="209"/>
      <c r="K543" s="209"/>
      <c r="L543" s="209"/>
      <c r="M543" s="209"/>
      <c r="N543" s="209"/>
      <c r="O543" s="209"/>
      <c r="P543" s="209"/>
      <c r="Q543" s="209"/>
      <c r="R543" s="209"/>
      <c r="S543" s="209"/>
      <c r="T543" s="209"/>
      <c r="U543" s="209"/>
      <c r="V543" s="209"/>
      <c r="W543" s="209"/>
      <c r="X543" s="209"/>
      <c r="Y543" s="209"/>
      <c r="Z543" s="209"/>
      <c r="AA543" s="209"/>
      <c r="AB543" s="209"/>
      <c r="AC543" s="209"/>
      <c r="AD543" s="209"/>
      <c r="AE543" s="209"/>
      <c r="AF543" s="209"/>
      <c r="AG543" s="209"/>
      <c r="AH543" s="209"/>
      <c r="AI543" s="209"/>
      <c r="AJ543" s="209"/>
      <c r="AK543" s="209"/>
      <c r="AL543" s="209"/>
      <c r="AM543" s="209"/>
      <c r="AN543" s="209"/>
      <c r="AO543" s="209"/>
      <c r="AP543" s="209"/>
      <c r="AQ543" s="209"/>
      <c r="AR543" s="209"/>
      <c r="AS543" s="209"/>
      <c r="AT543" s="209"/>
      <c r="AU543" s="209"/>
      <c r="AV543" s="209"/>
      <c r="AW543" s="209"/>
      <c r="AX543" s="209"/>
      <c r="AY543" s="209"/>
    </row>
    <row r="544" spans="1:51" x14ac:dyDescent="0.2">
      <c r="A544" s="209"/>
      <c r="B544" s="209"/>
      <c r="C544" s="209"/>
      <c r="D544" s="209"/>
      <c r="E544" s="209"/>
      <c r="F544" s="209"/>
      <c r="G544" s="209"/>
      <c r="H544" s="209"/>
      <c r="I544" s="209"/>
      <c r="J544" s="209"/>
      <c r="K544" s="209"/>
      <c r="L544" s="209"/>
      <c r="M544" s="209"/>
      <c r="N544" s="209"/>
      <c r="O544" s="209"/>
      <c r="P544" s="209"/>
      <c r="Q544" s="209"/>
      <c r="R544" s="209"/>
      <c r="S544" s="209"/>
      <c r="T544" s="209"/>
      <c r="U544" s="209"/>
      <c r="V544" s="209"/>
      <c r="W544" s="209"/>
      <c r="X544" s="209"/>
      <c r="Y544" s="209"/>
      <c r="Z544" s="209"/>
      <c r="AA544" s="209"/>
      <c r="AB544" s="209"/>
      <c r="AC544" s="209"/>
      <c r="AD544" s="209"/>
      <c r="AE544" s="209"/>
      <c r="AF544" s="209"/>
      <c r="AG544" s="209"/>
      <c r="AH544" s="209"/>
      <c r="AI544" s="209"/>
      <c r="AJ544" s="209"/>
      <c r="AK544" s="209"/>
      <c r="AL544" s="209"/>
      <c r="AM544" s="209"/>
      <c r="AN544" s="209"/>
      <c r="AO544" s="209"/>
      <c r="AP544" s="209"/>
      <c r="AQ544" s="209"/>
      <c r="AR544" s="209"/>
      <c r="AS544" s="209"/>
      <c r="AT544" s="209"/>
      <c r="AU544" s="209"/>
      <c r="AV544" s="209"/>
      <c r="AW544" s="209"/>
      <c r="AX544" s="209"/>
      <c r="AY544" s="209"/>
    </row>
    <row r="545" spans="1:51" x14ac:dyDescent="0.2">
      <c r="A545" s="209"/>
      <c r="B545" s="209"/>
      <c r="C545" s="209"/>
      <c r="D545" s="209"/>
      <c r="E545" s="209"/>
      <c r="F545" s="209"/>
      <c r="G545" s="209"/>
      <c r="H545" s="209"/>
      <c r="I545" s="209"/>
      <c r="J545" s="209"/>
      <c r="K545" s="209"/>
      <c r="L545" s="209"/>
      <c r="M545" s="209"/>
      <c r="N545" s="209"/>
      <c r="O545" s="209"/>
      <c r="P545" s="209"/>
      <c r="Q545" s="209"/>
      <c r="R545" s="209"/>
      <c r="S545" s="209"/>
      <c r="T545" s="209"/>
      <c r="U545" s="209"/>
      <c r="V545" s="209"/>
      <c r="W545" s="209"/>
      <c r="X545" s="209"/>
      <c r="Y545" s="209"/>
      <c r="Z545" s="209"/>
      <c r="AA545" s="209"/>
      <c r="AB545" s="209"/>
      <c r="AC545" s="209"/>
      <c r="AD545" s="209"/>
      <c r="AE545" s="209"/>
      <c r="AF545" s="209"/>
      <c r="AG545" s="209"/>
      <c r="AH545" s="209"/>
      <c r="AI545" s="209"/>
      <c r="AJ545" s="209"/>
      <c r="AK545" s="209"/>
      <c r="AL545" s="209"/>
      <c r="AM545" s="209"/>
      <c r="AN545" s="209"/>
      <c r="AO545" s="209"/>
      <c r="AP545" s="209"/>
      <c r="AQ545" s="209"/>
      <c r="AR545" s="209"/>
      <c r="AS545" s="209"/>
      <c r="AT545" s="209"/>
      <c r="AU545" s="209"/>
      <c r="AV545" s="209"/>
      <c r="AW545" s="209"/>
      <c r="AX545" s="209"/>
      <c r="AY545" s="209"/>
    </row>
    <row r="546" spans="1:51" x14ac:dyDescent="0.2">
      <c r="A546" s="209"/>
      <c r="B546" s="209"/>
      <c r="C546" s="209"/>
      <c r="D546" s="209"/>
      <c r="E546" s="209"/>
      <c r="F546" s="209"/>
      <c r="G546" s="209"/>
      <c r="H546" s="209"/>
      <c r="I546" s="209"/>
      <c r="J546" s="209"/>
      <c r="K546" s="209"/>
      <c r="L546" s="209"/>
      <c r="M546" s="209"/>
      <c r="N546" s="209"/>
      <c r="O546" s="209"/>
      <c r="P546" s="209"/>
      <c r="Q546" s="209"/>
      <c r="R546" s="209"/>
      <c r="S546" s="209"/>
      <c r="T546" s="209"/>
      <c r="U546" s="209"/>
      <c r="V546" s="209"/>
      <c r="W546" s="209"/>
      <c r="X546" s="209"/>
      <c r="Y546" s="209"/>
      <c r="Z546" s="209"/>
      <c r="AA546" s="209"/>
      <c r="AB546" s="209"/>
      <c r="AC546" s="209"/>
      <c r="AD546" s="209"/>
      <c r="AE546" s="209"/>
      <c r="AF546" s="209"/>
      <c r="AG546" s="209"/>
      <c r="AH546" s="209"/>
      <c r="AI546" s="209"/>
      <c r="AJ546" s="209"/>
      <c r="AK546" s="209"/>
      <c r="AL546" s="209"/>
      <c r="AM546" s="209"/>
      <c r="AN546" s="209"/>
      <c r="AO546" s="209"/>
      <c r="AP546" s="209"/>
      <c r="AQ546" s="209"/>
      <c r="AR546" s="209"/>
      <c r="AS546" s="209"/>
      <c r="AT546" s="209"/>
      <c r="AU546" s="209"/>
      <c r="AV546" s="209"/>
      <c r="AW546" s="209"/>
      <c r="AX546" s="209"/>
      <c r="AY546" s="209"/>
    </row>
    <row r="547" spans="1:51" x14ac:dyDescent="0.2">
      <c r="A547" s="209"/>
      <c r="B547" s="209"/>
      <c r="C547" s="209"/>
      <c r="D547" s="209"/>
      <c r="E547" s="209"/>
      <c r="F547" s="209"/>
      <c r="G547" s="209"/>
      <c r="H547" s="209"/>
      <c r="I547" s="209"/>
      <c r="J547" s="209"/>
      <c r="K547" s="209"/>
      <c r="L547" s="209"/>
      <c r="M547" s="209"/>
      <c r="N547" s="209"/>
      <c r="O547" s="209"/>
      <c r="P547" s="209"/>
      <c r="Q547" s="209"/>
      <c r="R547" s="209"/>
      <c r="S547" s="209"/>
      <c r="T547" s="209"/>
      <c r="U547" s="209"/>
      <c r="V547" s="209"/>
      <c r="W547" s="209"/>
      <c r="X547" s="209"/>
      <c r="Y547" s="209"/>
      <c r="Z547" s="209"/>
      <c r="AA547" s="209"/>
      <c r="AB547" s="209"/>
      <c r="AC547" s="209"/>
      <c r="AD547" s="209"/>
      <c r="AE547" s="209"/>
      <c r="AF547" s="209"/>
      <c r="AG547" s="209"/>
      <c r="AH547" s="209"/>
      <c r="AI547" s="209"/>
      <c r="AJ547" s="209"/>
      <c r="AK547" s="209"/>
      <c r="AL547" s="209"/>
      <c r="AM547" s="209"/>
      <c r="AN547" s="209"/>
      <c r="AO547" s="209"/>
      <c r="AP547" s="209"/>
      <c r="AQ547" s="209"/>
      <c r="AR547" s="209"/>
      <c r="AS547" s="209"/>
      <c r="AT547" s="209"/>
      <c r="AU547" s="209"/>
      <c r="AV547" s="209"/>
      <c r="AW547" s="209"/>
      <c r="AX547" s="209"/>
      <c r="AY547" s="209"/>
    </row>
  </sheetData>
  <sheetProtection algorithmName="SHA-512" hashValue="dJjppybQ9/cB5NhNhwkcV62hdT+yQWXTDqVZiethWIH86lNV6hlZBeF+dJg3aWb93v76wlC8F3MX/iuHkPTbqw==" saltValue="H60CLA9wFMXUr4kPijPblg==" spinCount="100000" sheet="1" formatCells="0" formatColumns="0" formatRows="0"/>
  <mergeCells count="515">
    <mergeCell ref="B507:F507"/>
    <mergeCell ref="B508:F508"/>
    <mergeCell ref="B509:F509"/>
    <mergeCell ref="B510:F510"/>
    <mergeCell ref="B511:F511"/>
    <mergeCell ref="B512:F512"/>
    <mergeCell ref="B513:F513"/>
    <mergeCell ref="B514:F514"/>
    <mergeCell ref="B515:F515"/>
    <mergeCell ref="B498:F498"/>
    <mergeCell ref="B499:F499"/>
    <mergeCell ref="B500:F500"/>
    <mergeCell ref="B501:F501"/>
    <mergeCell ref="B502:F502"/>
    <mergeCell ref="B503:F503"/>
    <mergeCell ref="B504:F504"/>
    <mergeCell ref="B505:F505"/>
    <mergeCell ref="B506:F506"/>
    <mergeCell ref="B489:F489"/>
    <mergeCell ref="B490:F490"/>
    <mergeCell ref="B491:F491"/>
    <mergeCell ref="B492:F492"/>
    <mergeCell ref="B493:F493"/>
    <mergeCell ref="B494:F494"/>
    <mergeCell ref="B495:F495"/>
    <mergeCell ref="B496:F496"/>
    <mergeCell ref="B497:F497"/>
    <mergeCell ref="A480:F480"/>
    <mergeCell ref="B481:F481"/>
    <mergeCell ref="B482:F482"/>
    <mergeCell ref="B483:F483"/>
    <mergeCell ref="B484:F484"/>
    <mergeCell ref="B485:F485"/>
    <mergeCell ref="B486:F486"/>
    <mergeCell ref="B487:F487"/>
    <mergeCell ref="B488:F488"/>
    <mergeCell ref="B471:F471"/>
    <mergeCell ref="B472:F472"/>
    <mergeCell ref="B473:F473"/>
    <mergeCell ref="B474:F474"/>
    <mergeCell ref="B475:F475"/>
    <mergeCell ref="B476:F476"/>
    <mergeCell ref="B477:F477"/>
    <mergeCell ref="B478:F478"/>
    <mergeCell ref="B479:F479"/>
    <mergeCell ref="B462:F462"/>
    <mergeCell ref="B463:F463"/>
    <mergeCell ref="B464:F464"/>
    <mergeCell ref="B465:F465"/>
    <mergeCell ref="B466:F466"/>
    <mergeCell ref="B467:F467"/>
    <mergeCell ref="B468:F468"/>
    <mergeCell ref="B469:F469"/>
    <mergeCell ref="B470:F470"/>
    <mergeCell ref="B453:F453"/>
    <mergeCell ref="B454:F454"/>
    <mergeCell ref="B455:F455"/>
    <mergeCell ref="B456:F456"/>
    <mergeCell ref="B457:F457"/>
    <mergeCell ref="B458:F458"/>
    <mergeCell ref="B459:F459"/>
    <mergeCell ref="B460:F460"/>
    <mergeCell ref="B461:F461"/>
    <mergeCell ref="A444:F444"/>
    <mergeCell ref="B445:F445"/>
    <mergeCell ref="B446:F446"/>
    <mergeCell ref="B447:F447"/>
    <mergeCell ref="B448:F448"/>
    <mergeCell ref="B449:F449"/>
    <mergeCell ref="B450:F450"/>
    <mergeCell ref="B451:F451"/>
    <mergeCell ref="B452:F452"/>
    <mergeCell ref="B407:F407"/>
    <mergeCell ref="B398:F398"/>
    <mergeCell ref="B399:F399"/>
    <mergeCell ref="B400:F400"/>
    <mergeCell ref="B401:F401"/>
    <mergeCell ref="B402:F402"/>
    <mergeCell ref="B403:F403"/>
    <mergeCell ref="B404:F404"/>
    <mergeCell ref="B405:F405"/>
    <mergeCell ref="B406:F406"/>
    <mergeCell ref="B389:F389"/>
    <mergeCell ref="B390:F390"/>
    <mergeCell ref="B391:F391"/>
    <mergeCell ref="B392:F392"/>
    <mergeCell ref="B393:F393"/>
    <mergeCell ref="B394:F394"/>
    <mergeCell ref="B395:F395"/>
    <mergeCell ref="B396:F396"/>
    <mergeCell ref="B397:F397"/>
    <mergeCell ref="B380:F380"/>
    <mergeCell ref="B381:F381"/>
    <mergeCell ref="B382:F382"/>
    <mergeCell ref="B383:F383"/>
    <mergeCell ref="B384:F384"/>
    <mergeCell ref="B385:F385"/>
    <mergeCell ref="B386:F386"/>
    <mergeCell ref="B387:F387"/>
    <mergeCell ref="B388:F388"/>
    <mergeCell ref="B377:F377"/>
    <mergeCell ref="B378:F378"/>
    <mergeCell ref="B379:F379"/>
    <mergeCell ref="B365:F365"/>
    <mergeCell ref="B366:F366"/>
    <mergeCell ref="B367:F367"/>
    <mergeCell ref="B368:F368"/>
    <mergeCell ref="B369:F369"/>
    <mergeCell ref="B370:F370"/>
    <mergeCell ref="B371:F371"/>
    <mergeCell ref="B332:F332"/>
    <mergeCell ref="B333:F333"/>
    <mergeCell ref="B334:F334"/>
    <mergeCell ref="B335:F335"/>
    <mergeCell ref="A372:F372"/>
    <mergeCell ref="B373:F373"/>
    <mergeCell ref="B374:F374"/>
    <mergeCell ref="B375:F375"/>
    <mergeCell ref="B376:F376"/>
    <mergeCell ref="B357:F357"/>
    <mergeCell ref="B358:F358"/>
    <mergeCell ref="B359:F359"/>
    <mergeCell ref="B360:F360"/>
    <mergeCell ref="B361:F361"/>
    <mergeCell ref="B362:F362"/>
    <mergeCell ref="B363:F363"/>
    <mergeCell ref="B364:F364"/>
    <mergeCell ref="B323:F323"/>
    <mergeCell ref="B324:F324"/>
    <mergeCell ref="B325:F325"/>
    <mergeCell ref="B326:F326"/>
    <mergeCell ref="B327:F327"/>
    <mergeCell ref="B328:F328"/>
    <mergeCell ref="B329:F329"/>
    <mergeCell ref="B330:F330"/>
    <mergeCell ref="B331:F331"/>
    <mergeCell ref="B314:F314"/>
    <mergeCell ref="B315:F315"/>
    <mergeCell ref="B316:F316"/>
    <mergeCell ref="B317:F317"/>
    <mergeCell ref="B318:F318"/>
    <mergeCell ref="B319:F319"/>
    <mergeCell ref="B320:F320"/>
    <mergeCell ref="B321:F321"/>
    <mergeCell ref="B322:F322"/>
    <mergeCell ref="B305:F305"/>
    <mergeCell ref="B306:F306"/>
    <mergeCell ref="B307:F307"/>
    <mergeCell ref="B308:F308"/>
    <mergeCell ref="B309:F309"/>
    <mergeCell ref="B310:F310"/>
    <mergeCell ref="B311:F311"/>
    <mergeCell ref="B312:F312"/>
    <mergeCell ref="B313:F313"/>
    <mergeCell ref="B296:F296"/>
    <mergeCell ref="B297:F297"/>
    <mergeCell ref="B298:F298"/>
    <mergeCell ref="B299:F299"/>
    <mergeCell ref="A300:F300"/>
    <mergeCell ref="B301:F301"/>
    <mergeCell ref="B302:F302"/>
    <mergeCell ref="B303:F303"/>
    <mergeCell ref="B304:F304"/>
    <mergeCell ref="B287:F287"/>
    <mergeCell ref="B288:F288"/>
    <mergeCell ref="B289:F289"/>
    <mergeCell ref="B290:F290"/>
    <mergeCell ref="B291:F291"/>
    <mergeCell ref="B292:F292"/>
    <mergeCell ref="B293:F293"/>
    <mergeCell ref="B294:F294"/>
    <mergeCell ref="B295:F295"/>
    <mergeCell ref="A264:F264"/>
    <mergeCell ref="B265:F265"/>
    <mergeCell ref="B266:F266"/>
    <mergeCell ref="B267:F267"/>
    <mergeCell ref="B268:F268"/>
    <mergeCell ref="B269:F269"/>
    <mergeCell ref="B270:F270"/>
    <mergeCell ref="B271:F271"/>
    <mergeCell ref="B272:F272"/>
    <mergeCell ref="B273:F273"/>
    <mergeCell ref="B274:F274"/>
    <mergeCell ref="B275:F275"/>
    <mergeCell ref="B276:F276"/>
    <mergeCell ref="B277:F277"/>
    <mergeCell ref="B278:F278"/>
    <mergeCell ref="B279:F279"/>
    <mergeCell ref="B280:F280"/>
    <mergeCell ref="B356:F356"/>
    <mergeCell ref="B347:F347"/>
    <mergeCell ref="B348:F348"/>
    <mergeCell ref="B349:F349"/>
    <mergeCell ref="B350:F350"/>
    <mergeCell ref="B351:F351"/>
    <mergeCell ref="B352:F352"/>
    <mergeCell ref="B353:F353"/>
    <mergeCell ref="B354:F354"/>
    <mergeCell ref="B355:F355"/>
    <mergeCell ref="B281:F281"/>
    <mergeCell ref="B282:F282"/>
    <mergeCell ref="B283:F283"/>
    <mergeCell ref="B284:F284"/>
    <mergeCell ref="B285:F285"/>
    <mergeCell ref="B286:F286"/>
    <mergeCell ref="D8:E8"/>
    <mergeCell ref="A1:H1"/>
    <mergeCell ref="I1:Q1"/>
    <mergeCell ref="B440:F440"/>
    <mergeCell ref="B441:F441"/>
    <mergeCell ref="B442:F442"/>
    <mergeCell ref="B443:F443"/>
    <mergeCell ref="B435:F435"/>
    <mergeCell ref="B436:F436"/>
    <mergeCell ref="B437:F437"/>
    <mergeCell ref="B438:F438"/>
    <mergeCell ref="B439:F439"/>
    <mergeCell ref="B430:F430"/>
    <mergeCell ref="B431:F431"/>
    <mergeCell ref="B432:F432"/>
    <mergeCell ref="B433:F433"/>
    <mergeCell ref="B434:F434"/>
    <mergeCell ref="B412:F412"/>
    <mergeCell ref="B413:F413"/>
    <mergeCell ref="B415:F415"/>
    <mergeCell ref="B428:F428"/>
    <mergeCell ref="B429:F429"/>
    <mergeCell ref="B262:F262"/>
    <mergeCell ref="B263:F263"/>
    <mergeCell ref="A408:F408"/>
    <mergeCell ref="B409:F409"/>
    <mergeCell ref="B410:F410"/>
    <mergeCell ref="B257:F257"/>
    <mergeCell ref="B258:F258"/>
    <mergeCell ref="B259:F259"/>
    <mergeCell ref="B260:F260"/>
    <mergeCell ref="B261:F261"/>
    <mergeCell ref="B252:F252"/>
    <mergeCell ref="B253:F253"/>
    <mergeCell ref="B254:F254"/>
    <mergeCell ref="B255:F255"/>
    <mergeCell ref="B256:F256"/>
    <mergeCell ref="A336:F336"/>
    <mergeCell ref="B337:F337"/>
    <mergeCell ref="B338:F338"/>
    <mergeCell ref="B339:F339"/>
    <mergeCell ref="B340:F340"/>
    <mergeCell ref="B341:F341"/>
    <mergeCell ref="B342:F342"/>
    <mergeCell ref="B343:F343"/>
    <mergeCell ref="B344:F344"/>
    <mergeCell ref="B345:F345"/>
    <mergeCell ref="B346:F346"/>
    <mergeCell ref="B247:F247"/>
    <mergeCell ref="B248:F248"/>
    <mergeCell ref="B249:F249"/>
    <mergeCell ref="B250:F250"/>
    <mergeCell ref="B251:F251"/>
    <mergeCell ref="B232:F232"/>
    <mergeCell ref="B233:F233"/>
    <mergeCell ref="B234:F234"/>
    <mergeCell ref="B245:F245"/>
    <mergeCell ref="B246:F246"/>
    <mergeCell ref="B242:F242"/>
    <mergeCell ref="B243:F243"/>
    <mergeCell ref="B244:F244"/>
    <mergeCell ref="B235:F235"/>
    <mergeCell ref="B236:F236"/>
    <mergeCell ref="B237:F237"/>
    <mergeCell ref="B238:F238"/>
    <mergeCell ref="B239:F239"/>
    <mergeCell ref="B240:F240"/>
    <mergeCell ref="B241:F241"/>
    <mergeCell ref="B217:F217"/>
    <mergeCell ref="B218:F218"/>
    <mergeCell ref="B219:F219"/>
    <mergeCell ref="B212:F212"/>
    <mergeCell ref="B213:F213"/>
    <mergeCell ref="B214:F214"/>
    <mergeCell ref="B215:F215"/>
    <mergeCell ref="B216:F216"/>
    <mergeCell ref="B210:F210"/>
    <mergeCell ref="B211:F211"/>
    <mergeCell ref="A156:F156"/>
    <mergeCell ref="B157:F157"/>
    <mergeCell ref="B183:F183"/>
    <mergeCell ref="B184:F184"/>
    <mergeCell ref="B185:F185"/>
    <mergeCell ref="B158:F158"/>
    <mergeCell ref="B159:F159"/>
    <mergeCell ref="B160:F160"/>
    <mergeCell ref="B161:F161"/>
    <mergeCell ref="B162:F162"/>
    <mergeCell ref="B173:F173"/>
    <mergeCell ref="B174:F174"/>
    <mergeCell ref="B175:F175"/>
    <mergeCell ref="B176:F176"/>
    <mergeCell ref="B177:F177"/>
    <mergeCell ref="B163:F163"/>
    <mergeCell ref="B164:F164"/>
    <mergeCell ref="B165:F165"/>
    <mergeCell ref="B166:F166"/>
    <mergeCell ref="B167:F167"/>
    <mergeCell ref="B168:F168"/>
    <mergeCell ref="B169:F169"/>
    <mergeCell ref="B170:F170"/>
    <mergeCell ref="B171:F171"/>
    <mergeCell ref="B152:F152"/>
    <mergeCell ref="B153:F153"/>
    <mergeCell ref="B154:F154"/>
    <mergeCell ref="B155:F155"/>
    <mergeCell ref="B147:F147"/>
    <mergeCell ref="B148:F148"/>
    <mergeCell ref="B149:F149"/>
    <mergeCell ref="B150:F150"/>
    <mergeCell ref="B151:F151"/>
    <mergeCell ref="B142:F142"/>
    <mergeCell ref="B143:F143"/>
    <mergeCell ref="B144:F144"/>
    <mergeCell ref="B145:F145"/>
    <mergeCell ref="B146:F146"/>
    <mergeCell ref="B137:F137"/>
    <mergeCell ref="B138:F138"/>
    <mergeCell ref="B139:F139"/>
    <mergeCell ref="B140:F140"/>
    <mergeCell ref="B141:F141"/>
    <mergeCell ref="B124:F124"/>
    <mergeCell ref="B125:F125"/>
    <mergeCell ref="B136:F136"/>
    <mergeCell ref="B117:F117"/>
    <mergeCell ref="B118:F118"/>
    <mergeCell ref="B119:F119"/>
    <mergeCell ref="A120:F120"/>
    <mergeCell ref="B121:F121"/>
    <mergeCell ref="B126:F126"/>
    <mergeCell ref="B127:F127"/>
    <mergeCell ref="B128:F128"/>
    <mergeCell ref="B129:F129"/>
    <mergeCell ref="B130:F130"/>
    <mergeCell ref="B131:F131"/>
    <mergeCell ref="B132:F132"/>
    <mergeCell ref="B133:F133"/>
    <mergeCell ref="B134:F134"/>
    <mergeCell ref="B135:F135"/>
    <mergeCell ref="B115:F115"/>
    <mergeCell ref="B116:F116"/>
    <mergeCell ref="B107:F107"/>
    <mergeCell ref="B108:F108"/>
    <mergeCell ref="B109:F109"/>
    <mergeCell ref="B110:F110"/>
    <mergeCell ref="B111:F111"/>
    <mergeCell ref="B122:F122"/>
    <mergeCell ref="B123:F123"/>
    <mergeCell ref="B106:F106"/>
    <mergeCell ref="B97:F97"/>
    <mergeCell ref="B98:F98"/>
    <mergeCell ref="B99:F99"/>
    <mergeCell ref="B100:F100"/>
    <mergeCell ref="B101:F101"/>
    <mergeCell ref="B112:F112"/>
    <mergeCell ref="B113:F113"/>
    <mergeCell ref="B114:F114"/>
    <mergeCell ref="B89:F89"/>
    <mergeCell ref="B90:F90"/>
    <mergeCell ref="B91:F91"/>
    <mergeCell ref="B102:F102"/>
    <mergeCell ref="B103:F103"/>
    <mergeCell ref="B104:F104"/>
    <mergeCell ref="B105:F105"/>
    <mergeCell ref="B87:F87"/>
    <mergeCell ref="B88:F88"/>
    <mergeCell ref="B15:F15"/>
    <mergeCell ref="B51:F51"/>
    <mergeCell ref="A84:F84"/>
    <mergeCell ref="B85:F85"/>
    <mergeCell ref="B86:F86"/>
    <mergeCell ref="B79:F79"/>
    <mergeCell ref="B80:F80"/>
    <mergeCell ref="B81:F81"/>
    <mergeCell ref="B82:F82"/>
    <mergeCell ref="B83:F83"/>
    <mergeCell ref="B74:F74"/>
    <mergeCell ref="B75:F75"/>
    <mergeCell ref="B76:F76"/>
    <mergeCell ref="B77:F77"/>
    <mergeCell ref="B78:F78"/>
    <mergeCell ref="B69:F69"/>
    <mergeCell ref="B70:F70"/>
    <mergeCell ref="B71:F71"/>
    <mergeCell ref="B72:F72"/>
    <mergeCell ref="B73:F73"/>
    <mergeCell ref="B64:F64"/>
    <mergeCell ref="B65:F65"/>
    <mergeCell ref="B66:F66"/>
    <mergeCell ref="B67:F67"/>
    <mergeCell ref="B13:F13"/>
    <mergeCell ref="B14:F14"/>
    <mergeCell ref="L9:M9"/>
    <mergeCell ref="A12:F12"/>
    <mergeCell ref="A10:F11"/>
    <mergeCell ref="G10:Q10"/>
    <mergeCell ref="B47:F47"/>
    <mergeCell ref="B45:F45"/>
    <mergeCell ref="B46:F46"/>
    <mergeCell ref="B43:F43"/>
    <mergeCell ref="B44:F44"/>
    <mergeCell ref="B31:F31"/>
    <mergeCell ref="B32:F32"/>
    <mergeCell ref="B33:F33"/>
    <mergeCell ref="B34:F34"/>
    <mergeCell ref="B35:F35"/>
    <mergeCell ref="B36:F36"/>
    <mergeCell ref="B37:F37"/>
    <mergeCell ref="B38:F38"/>
    <mergeCell ref="B16:F16"/>
    <mergeCell ref="B17:F17"/>
    <mergeCell ref="B18:F18"/>
    <mergeCell ref="B19:F19"/>
    <mergeCell ref="B39:F39"/>
    <mergeCell ref="A517:F517"/>
    <mergeCell ref="B426:F426"/>
    <mergeCell ref="B427:F427"/>
    <mergeCell ref="A516:F516"/>
    <mergeCell ref="B411:F411"/>
    <mergeCell ref="B414:F414"/>
    <mergeCell ref="B40:F40"/>
    <mergeCell ref="B41:F41"/>
    <mergeCell ref="B42:F42"/>
    <mergeCell ref="A48:F48"/>
    <mergeCell ref="B49:F49"/>
    <mergeCell ref="B50:F50"/>
    <mergeCell ref="B52:F52"/>
    <mergeCell ref="B53:F53"/>
    <mergeCell ref="B68:F68"/>
    <mergeCell ref="B59:F59"/>
    <mergeCell ref="B60:F60"/>
    <mergeCell ref="B61:F61"/>
    <mergeCell ref="B62:F62"/>
    <mergeCell ref="B63:F63"/>
    <mergeCell ref="B54:F54"/>
    <mergeCell ref="B55:F55"/>
    <mergeCell ref="B188:F188"/>
    <mergeCell ref="B189:F189"/>
    <mergeCell ref="B190:F190"/>
    <mergeCell ref="B197:F197"/>
    <mergeCell ref="B198:F198"/>
    <mergeCell ref="B199:F199"/>
    <mergeCell ref="B200:F200"/>
    <mergeCell ref="B20:F20"/>
    <mergeCell ref="B21:F21"/>
    <mergeCell ref="B22:F22"/>
    <mergeCell ref="B23:F23"/>
    <mergeCell ref="B24:F24"/>
    <mergeCell ref="B30:F30"/>
    <mergeCell ref="B25:F25"/>
    <mergeCell ref="B26:F26"/>
    <mergeCell ref="B27:F27"/>
    <mergeCell ref="B28:F28"/>
    <mergeCell ref="B29:F29"/>
    <mergeCell ref="B58:F58"/>
    <mergeCell ref="B92:F92"/>
    <mergeCell ref="B93:F93"/>
    <mergeCell ref="B94:F94"/>
    <mergeCell ref="B95:F95"/>
    <mergeCell ref="B96:F96"/>
    <mergeCell ref="B56:F56"/>
    <mergeCell ref="B57:F57"/>
    <mergeCell ref="B226:F226"/>
    <mergeCell ref="B172:F172"/>
    <mergeCell ref="B202:F202"/>
    <mergeCell ref="B203:F203"/>
    <mergeCell ref="B204:F204"/>
    <mergeCell ref="B205:F205"/>
    <mergeCell ref="B206:F206"/>
    <mergeCell ref="B207:F207"/>
    <mergeCell ref="B208:F208"/>
    <mergeCell ref="B209:F209"/>
    <mergeCell ref="B191:F191"/>
    <mergeCell ref="B201:F201"/>
    <mergeCell ref="A192:F192"/>
    <mergeCell ref="B193:F193"/>
    <mergeCell ref="B194:F194"/>
    <mergeCell ref="B195:F195"/>
    <mergeCell ref="B196:F196"/>
    <mergeCell ref="B178:F178"/>
    <mergeCell ref="B179:F179"/>
    <mergeCell ref="B180:F180"/>
    <mergeCell ref="B181:F181"/>
    <mergeCell ref="B182:F182"/>
    <mergeCell ref="B186:F186"/>
    <mergeCell ref="B187:F187"/>
    <mergeCell ref="R1:R10"/>
    <mergeCell ref="S1:S10"/>
    <mergeCell ref="A2:Q2"/>
    <mergeCell ref="B425:F425"/>
    <mergeCell ref="B416:F416"/>
    <mergeCell ref="B417:F417"/>
    <mergeCell ref="B418:F418"/>
    <mergeCell ref="B419:F419"/>
    <mergeCell ref="B420:F420"/>
    <mergeCell ref="B421:F421"/>
    <mergeCell ref="B422:F422"/>
    <mergeCell ref="B423:F423"/>
    <mergeCell ref="B424:F424"/>
    <mergeCell ref="B220:F220"/>
    <mergeCell ref="B221:F221"/>
    <mergeCell ref="B227:F227"/>
    <mergeCell ref="A228:F228"/>
    <mergeCell ref="B229:F229"/>
    <mergeCell ref="B230:F230"/>
    <mergeCell ref="B231:F231"/>
    <mergeCell ref="B222:F222"/>
    <mergeCell ref="B223:F223"/>
    <mergeCell ref="B224:F224"/>
    <mergeCell ref="B225:F225"/>
  </mergeCells>
  <phoneticPr fontId="0" type="noConversion"/>
  <conditionalFormatting sqref="A13:P47 A49:P83">
    <cfRule type="notContainsBlanks" dxfId="23" priority="30">
      <formula>LEN(TRIM(A13))&gt;0</formula>
    </cfRule>
  </conditionalFormatting>
  <conditionalFormatting sqref="A2:Q2">
    <cfRule type="containsText" dxfId="22" priority="28" operator="containsText" text="s u b">
      <formula>NOT(ISERROR(SEARCH("s u b",A2)))</formula>
    </cfRule>
  </conditionalFormatting>
  <conditionalFormatting sqref="T12">
    <cfRule type="cellIs" dxfId="21" priority="27" operator="equal">
      <formula>"sum error"</formula>
    </cfRule>
  </conditionalFormatting>
  <conditionalFormatting sqref="T48">
    <cfRule type="cellIs" dxfId="20" priority="13" operator="equal">
      <formula>"sum error"</formula>
    </cfRule>
  </conditionalFormatting>
  <conditionalFormatting sqref="T84">
    <cfRule type="cellIs" dxfId="19" priority="12" operator="equal">
      <formula>"sum error"</formula>
    </cfRule>
  </conditionalFormatting>
  <conditionalFormatting sqref="T120">
    <cfRule type="cellIs" dxfId="18" priority="11" operator="equal">
      <formula>"sum error"</formula>
    </cfRule>
  </conditionalFormatting>
  <conditionalFormatting sqref="T156">
    <cfRule type="cellIs" dxfId="17" priority="10" operator="equal">
      <formula>"sum error"</formula>
    </cfRule>
  </conditionalFormatting>
  <conditionalFormatting sqref="T192">
    <cfRule type="cellIs" dxfId="16" priority="9" operator="equal">
      <formula>"sum error"</formula>
    </cfRule>
  </conditionalFormatting>
  <conditionalFormatting sqref="T228">
    <cfRule type="cellIs" dxfId="15" priority="8" operator="equal">
      <formula>"sum error"</formula>
    </cfRule>
  </conditionalFormatting>
  <conditionalFormatting sqref="T264">
    <cfRule type="cellIs" dxfId="14" priority="7" operator="equal">
      <formula>"sum error"</formula>
    </cfRule>
  </conditionalFormatting>
  <conditionalFormatting sqref="T300">
    <cfRule type="cellIs" dxfId="13" priority="6" operator="equal">
      <formula>"sum error"</formula>
    </cfRule>
  </conditionalFormatting>
  <conditionalFormatting sqref="T336">
    <cfRule type="cellIs" dxfId="12" priority="5" operator="equal">
      <formula>"sum error"</formula>
    </cfRule>
  </conditionalFormatting>
  <conditionalFormatting sqref="T372">
    <cfRule type="cellIs" dxfId="11" priority="4" operator="equal">
      <formula>"sum error"</formula>
    </cfRule>
  </conditionalFormatting>
  <conditionalFormatting sqref="T408">
    <cfRule type="cellIs" dxfId="10" priority="3" operator="equal">
      <formula>"sum error"</formula>
    </cfRule>
  </conditionalFormatting>
  <conditionalFormatting sqref="T444">
    <cfRule type="cellIs" dxfId="9" priority="2" operator="equal">
      <formula>"sum error"</formula>
    </cfRule>
  </conditionalFormatting>
  <conditionalFormatting sqref="T480">
    <cfRule type="cellIs" dxfId="8" priority="1" operator="equal">
      <formula>"sum error"</formula>
    </cfRule>
  </conditionalFormatting>
  <printOptions horizontalCentered="1"/>
  <pageMargins left="0.25" right="0.25" top="0.5" bottom="0.75" header="0.5" footer="0.25"/>
  <pageSetup fitToHeight="3" orientation="portrait" r:id="rId1"/>
  <headerFooter scaleWithDoc="0" alignWithMargins="0">
    <oddFooter>&amp;L&amp;9Fee Proposal&amp;R&amp;9Exhibit "_"
Sheet &amp;P of &amp;N</oddFooter>
    <firstFooter>&amp;L&amp;8Consultant's Estimate of Hours&amp;R&amp;8Exhibit "_"
Sheet &amp;P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23"/>
  <sheetViews>
    <sheetView showGridLines="0" showZeros="0" zoomScale="120" zoomScaleNormal="120" zoomScaleSheetLayoutView="75" workbookViewId="0">
      <selection activeCell="N35" sqref="N35:O35"/>
    </sheetView>
  </sheetViews>
  <sheetFormatPr defaultColWidth="4.7109375" defaultRowHeight="15" x14ac:dyDescent="0.2"/>
  <cols>
    <col min="1" max="1" width="11.28515625" style="10" customWidth="1"/>
    <col min="2" max="2" width="3.42578125" style="10" customWidth="1"/>
    <col min="3" max="3" width="2.42578125" style="10" customWidth="1"/>
    <col min="4" max="4" width="3.5703125" style="10" customWidth="1"/>
    <col min="5" max="5" width="4.140625" style="10" bestFit="1" customWidth="1"/>
    <col min="6" max="6" width="10.28515625" style="10" customWidth="1"/>
    <col min="7" max="7" width="10.140625" style="10" customWidth="1"/>
    <col min="8" max="8" width="5.85546875" style="10" customWidth="1"/>
    <col min="9" max="9" width="5" style="10" customWidth="1"/>
    <col min="10" max="10" width="5.7109375" style="10" customWidth="1"/>
    <col min="11" max="11" width="2.140625" style="10" customWidth="1"/>
    <col min="12" max="12" width="1.5703125" style="10" customWidth="1"/>
    <col min="13" max="13" width="3.5703125" style="10" customWidth="1"/>
    <col min="14" max="14" width="7.42578125" style="10" customWidth="1"/>
    <col min="15" max="15" width="7.5703125" style="10" customWidth="1"/>
    <col min="16" max="16" width="15" style="10" customWidth="1"/>
    <col min="17" max="17" width="0.7109375" style="10" customWidth="1"/>
    <col min="18" max="16384" width="4.7109375" style="10"/>
  </cols>
  <sheetData>
    <row r="1" spans="1:55" ht="21.6" customHeight="1" thickBot="1" x14ac:dyDescent="0.5">
      <c r="A1" s="527" t="s">
        <v>4</v>
      </c>
      <c r="B1" s="528"/>
      <c r="C1" s="528"/>
      <c r="D1" s="528"/>
      <c r="E1" s="528"/>
      <c r="F1" s="528"/>
      <c r="G1" s="528"/>
      <c r="H1" s="528"/>
      <c r="I1" s="529" t="str">
        <f>'Staffing Plan'!K1</f>
        <v>Enter General Project Type HERE</v>
      </c>
      <c r="J1" s="529"/>
      <c r="K1" s="529"/>
      <c r="L1" s="529"/>
      <c r="M1" s="529"/>
      <c r="N1" s="529"/>
      <c r="O1" s="529"/>
      <c r="P1" s="529"/>
      <c r="Q1" s="530"/>
      <c r="R1" s="8"/>
      <c r="S1" s="8"/>
      <c r="T1" s="8"/>
      <c r="U1" s="8"/>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row>
    <row r="2" spans="1:55" ht="9.9499999999999993" customHeight="1" x14ac:dyDescent="0.45">
      <c r="A2" s="536">
        <f>'Staffing Plan'!A2:R2</f>
        <v>0</v>
      </c>
      <c r="B2" s="536"/>
      <c r="C2" s="536"/>
      <c r="D2" s="536"/>
      <c r="E2" s="536"/>
      <c r="F2" s="536"/>
      <c r="G2" s="536"/>
      <c r="H2" s="536"/>
      <c r="I2" s="536"/>
      <c r="J2" s="536"/>
      <c r="K2" s="536"/>
      <c r="L2" s="536"/>
      <c r="M2" s="536"/>
      <c r="N2" s="536"/>
      <c r="O2" s="536"/>
      <c r="P2" s="536"/>
      <c r="Q2" s="536"/>
      <c r="R2" s="8"/>
      <c r="S2" s="8"/>
      <c r="T2" s="8"/>
      <c r="U2" s="8"/>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row>
    <row r="3" spans="1:55" s="16" customFormat="1" ht="12.75" x14ac:dyDescent="0.2">
      <c r="A3" s="20"/>
      <c r="B3" s="33"/>
      <c r="C3" s="13" t="str">
        <f>'Staffing Plan'!C3</f>
        <v xml:space="preserve">Project Name:  </v>
      </c>
      <c r="D3" s="370">
        <f>'Staffing Plan'!D3</f>
        <v>0</v>
      </c>
      <c r="E3" s="370"/>
      <c r="F3" s="371"/>
      <c r="G3" s="371"/>
      <c r="H3" s="371"/>
      <c r="I3" s="371"/>
      <c r="J3" s="51"/>
      <c r="K3" s="20"/>
      <c r="L3" s="20"/>
      <c r="M3" s="14"/>
      <c r="N3" s="14" t="s">
        <v>27</v>
      </c>
      <c r="O3" s="368">
        <f>'Staffing Plan'!O3</f>
        <v>0</v>
      </c>
      <c r="P3" s="368"/>
      <c r="Q3" s="44"/>
      <c r="R3" s="21"/>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pans="1:55" s="16" customFormat="1" ht="12.75" x14ac:dyDescent="0.2">
      <c r="A4" s="20"/>
      <c r="B4" s="19"/>
      <c r="C4" s="13" t="str">
        <f>'Staffing Plan'!C4</f>
        <v xml:space="preserve">Consultant: </v>
      </c>
      <c r="D4" s="255">
        <f>'Staffing Plan'!D4</f>
        <v>0</v>
      </c>
      <c r="E4" s="256"/>
      <c r="F4" s="256"/>
      <c r="G4" s="256"/>
      <c r="H4" s="256"/>
      <c r="I4" s="256"/>
      <c r="J4" s="20"/>
      <c r="K4" s="24"/>
      <c r="L4" s="32"/>
      <c r="M4" s="20"/>
      <c r="N4" s="14" t="s">
        <v>28</v>
      </c>
      <c r="O4" s="267">
        <f>'Staffing Plan'!O4</f>
        <v>0</v>
      </c>
      <c r="P4" s="267"/>
      <c r="Q4" s="38"/>
      <c r="R4" s="21"/>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row>
    <row r="5" spans="1:55" s="1" customFormat="1" hidden="1" x14ac:dyDescent="0.2">
      <c r="A5" s="20"/>
      <c r="B5" s="34"/>
      <c r="C5" s="13" t="str">
        <f>'Staffing Plan'!C5</f>
        <v xml:space="preserve">Consultant PM: </v>
      </c>
      <c r="D5" s="255">
        <f>'Staffing Plan'!D5</f>
        <v>0</v>
      </c>
      <c r="E5" s="257"/>
      <c r="F5" s="257"/>
      <c r="G5" s="257"/>
      <c r="H5" s="257"/>
      <c r="I5" s="257"/>
      <c r="J5" s="259"/>
      <c r="K5" s="260"/>
      <c r="L5" s="260"/>
      <c r="M5" s="260"/>
      <c r="N5" s="260"/>
      <c r="O5" s="261"/>
      <c r="P5" s="373"/>
      <c r="Q5" s="27"/>
      <c r="R5" s="5"/>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row>
    <row r="6" spans="1:55" s="1" customFormat="1" hidden="1" x14ac:dyDescent="0.2">
      <c r="A6" s="20"/>
      <c r="B6" s="34"/>
      <c r="C6" s="13" t="str">
        <f>'Staffing Plan'!C6</f>
        <v xml:space="preserve">LPA RC:  </v>
      </c>
      <c r="D6" s="255">
        <f>'Staffing Plan'!D6</f>
        <v>0</v>
      </c>
      <c r="E6" s="257"/>
      <c r="F6" s="257"/>
      <c r="G6" s="257"/>
      <c r="H6" s="257"/>
      <c r="I6" s="257"/>
      <c r="J6" s="257"/>
      <c r="K6" s="262"/>
      <c r="L6" s="262"/>
      <c r="M6" s="262"/>
      <c r="N6" s="262"/>
      <c r="O6" s="263"/>
      <c r="P6" s="27"/>
      <c r="Q6" s="27"/>
      <c r="R6" s="5"/>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55" s="1" customFormat="1" hidden="1" x14ac:dyDescent="0.2">
      <c r="A7" s="20"/>
      <c r="B7" s="34"/>
      <c r="C7" s="13" t="str">
        <f>'Staffing Plan'!C7</f>
        <v xml:space="preserve">NDOT PC:  </v>
      </c>
      <c r="D7" s="255">
        <f>'Staffing Plan'!D7</f>
        <v>0</v>
      </c>
      <c r="E7" s="257"/>
      <c r="F7" s="257"/>
      <c r="G7" s="257"/>
      <c r="H7" s="257"/>
      <c r="I7" s="257"/>
      <c r="J7" s="257"/>
      <c r="K7" s="262"/>
      <c r="L7" s="262"/>
      <c r="M7" s="262"/>
      <c r="N7" s="262"/>
      <c r="O7" s="243"/>
      <c r="P7" s="27"/>
      <c r="Q7" s="27"/>
      <c r="R7" s="5"/>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row>
    <row r="8" spans="1:55" s="1" customFormat="1" x14ac:dyDescent="0.2">
      <c r="A8" s="20"/>
      <c r="B8" s="34"/>
      <c r="C8" s="13" t="str">
        <f>'Staffing Plan'!C8</f>
        <v xml:space="preserve">Date:  </v>
      </c>
      <c r="D8" s="531">
        <f>'Staffing Plan'!D8</f>
        <v>0</v>
      </c>
      <c r="E8" s="531"/>
      <c r="F8" s="531"/>
      <c r="G8" s="531"/>
      <c r="H8" s="258"/>
      <c r="I8" s="258"/>
      <c r="J8" s="374"/>
      <c r="K8" s="374"/>
      <c r="L8" s="374"/>
      <c r="M8" s="374"/>
      <c r="N8" s="374"/>
      <c r="O8" s="375"/>
      <c r="P8" s="27"/>
      <c r="Q8" s="27"/>
      <c r="R8" s="5"/>
      <c r="S8" s="7"/>
      <c r="T8" s="30"/>
      <c r="U8" s="7"/>
      <c r="V8" s="7"/>
      <c r="W8" s="7"/>
      <c r="X8" s="7"/>
      <c r="Y8" s="7"/>
      <c r="Z8" s="7"/>
      <c r="AA8" s="7"/>
      <c r="AB8" s="7"/>
      <c r="AC8" s="7"/>
      <c r="AD8" s="7"/>
      <c r="AE8" s="7"/>
      <c r="AF8" s="7"/>
      <c r="AG8" s="7"/>
      <c r="AH8" s="7"/>
      <c r="AI8" s="7"/>
      <c r="AJ8" s="7"/>
      <c r="AK8" s="7"/>
      <c r="AL8" s="7"/>
      <c r="AM8" s="7"/>
      <c r="AN8" s="7"/>
      <c r="AO8" s="7"/>
      <c r="AP8" s="7"/>
      <c r="AQ8" s="7"/>
      <c r="AR8" s="7"/>
      <c r="AS8" s="7"/>
      <c r="AT8" s="7"/>
      <c r="AU8" s="7"/>
    </row>
    <row r="9" spans="1:55" ht="12" customHeight="1" thickBot="1" x14ac:dyDescent="0.25">
      <c r="A9" s="52"/>
      <c r="B9" s="52"/>
      <c r="C9" s="52"/>
      <c r="D9" s="53"/>
      <c r="E9" s="53"/>
      <c r="F9" s="53"/>
      <c r="G9" s="53"/>
      <c r="H9" s="53"/>
      <c r="I9" s="53"/>
      <c r="J9" s="53"/>
      <c r="K9" s="53"/>
      <c r="L9" s="53"/>
      <c r="M9" s="52"/>
      <c r="N9" s="52"/>
      <c r="O9" s="52"/>
      <c r="P9" s="498"/>
      <c r="Q9" s="498"/>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row>
    <row r="10" spans="1:55" s="41" customFormat="1" ht="12.95" customHeight="1" x14ac:dyDescent="0.2">
      <c r="A10" s="518" t="s">
        <v>20</v>
      </c>
      <c r="B10" s="519"/>
      <c r="C10" s="519"/>
      <c r="D10" s="519"/>
      <c r="E10" s="519"/>
      <c r="F10" s="519"/>
      <c r="G10" s="519"/>
      <c r="H10" s="519"/>
      <c r="I10" s="519"/>
      <c r="J10" s="519"/>
      <c r="K10" s="519"/>
      <c r="L10" s="519"/>
      <c r="M10" s="519"/>
      <c r="N10" s="67"/>
      <c r="O10" s="68"/>
      <c r="P10" s="532" t="s">
        <v>1</v>
      </c>
      <c r="Q10" s="533"/>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row>
    <row r="11" spans="1:55" s="45" customFormat="1" ht="12.95" customHeight="1" x14ac:dyDescent="0.2">
      <c r="A11" s="134"/>
      <c r="B11" s="135"/>
      <c r="C11" s="136"/>
      <c r="D11" s="136"/>
      <c r="E11" s="136"/>
      <c r="F11" s="136"/>
      <c r="G11" s="136"/>
      <c r="H11" s="136"/>
      <c r="I11" s="136"/>
      <c r="J11" s="136"/>
      <c r="K11" s="136"/>
      <c r="L11" s="136"/>
      <c r="M11" s="136"/>
      <c r="N11" s="136"/>
      <c r="O11" s="136"/>
      <c r="P11" s="349"/>
      <c r="Q11" s="350"/>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row>
    <row r="12" spans="1:55" s="45" customFormat="1" ht="12.95" customHeight="1" x14ac:dyDescent="0.2">
      <c r="A12" s="134"/>
      <c r="B12" s="135"/>
      <c r="C12" s="136"/>
      <c r="D12" s="136"/>
      <c r="E12" s="136"/>
      <c r="F12" s="136"/>
      <c r="G12" s="136"/>
      <c r="H12" s="136"/>
      <c r="I12" s="136"/>
      <c r="J12" s="136"/>
      <c r="K12" s="136"/>
      <c r="L12" s="136"/>
      <c r="M12" s="136"/>
      <c r="N12" s="136"/>
      <c r="O12" s="136"/>
      <c r="P12" s="349"/>
      <c r="Q12" s="350"/>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row>
    <row r="13" spans="1:55" s="45" customFormat="1" ht="12.95" customHeight="1" x14ac:dyDescent="0.2">
      <c r="A13" s="137"/>
      <c r="B13" s="138"/>
      <c r="C13" s="139"/>
      <c r="D13" s="139"/>
      <c r="E13" s="139"/>
      <c r="F13" s="139"/>
      <c r="G13" s="139"/>
      <c r="H13" s="139"/>
      <c r="I13" s="139"/>
      <c r="J13" s="139"/>
      <c r="K13" s="139"/>
      <c r="L13" s="139"/>
      <c r="M13" s="139"/>
      <c r="N13" s="136"/>
      <c r="O13" s="136"/>
      <c r="P13" s="349"/>
      <c r="Q13" s="350"/>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row>
    <row r="14" spans="1:55" s="45" customFormat="1" ht="12.95" customHeight="1" x14ac:dyDescent="0.2">
      <c r="A14" s="137"/>
      <c r="B14" s="138"/>
      <c r="C14" s="139"/>
      <c r="D14" s="139"/>
      <c r="E14" s="139"/>
      <c r="F14" s="139"/>
      <c r="G14" s="139"/>
      <c r="H14" s="139"/>
      <c r="I14" s="139"/>
      <c r="J14" s="139"/>
      <c r="K14" s="139"/>
      <c r="L14" s="139"/>
      <c r="M14" s="139"/>
      <c r="N14" s="136"/>
      <c r="O14" s="136"/>
      <c r="P14" s="349"/>
      <c r="Q14" s="350"/>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row>
    <row r="15" spans="1:55" s="45" customFormat="1" ht="12.95" customHeight="1" x14ac:dyDescent="0.2">
      <c r="A15" s="134"/>
      <c r="B15" s="135"/>
      <c r="C15" s="136"/>
      <c r="D15" s="136"/>
      <c r="E15" s="136"/>
      <c r="F15" s="136"/>
      <c r="G15" s="136"/>
      <c r="H15" s="136"/>
      <c r="I15" s="136"/>
      <c r="J15" s="136"/>
      <c r="K15" s="136"/>
      <c r="L15" s="136"/>
      <c r="M15" s="136"/>
      <c r="N15" s="136"/>
      <c r="O15" s="136"/>
      <c r="P15" s="349"/>
      <c r="Q15" s="350"/>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row>
    <row r="16" spans="1:55" s="45" customFormat="1" ht="12.95" customHeight="1" x14ac:dyDescent="0.2">
      <c r="A16" s="134"/>
      <c r="B16" s="135"/>
      <c r="C16" s="136"/>
      <c r="D16" s="136"/>
      <c r="E16" s="136"/>
      <c r="F16" s="136"/>
      <c r="G16" s="136"/>
      <c r="H16" s="136"/>
      <c r="I16" s="136"/>
      <c r="J16" s="136"/>
      <c r="K16" s="136"/>
      <c r="L16" s="136"/>
      <c r="M16" s="136"/>
      <c r="N16" s="136"/>
      <c r="O16" s="136"/>
      <c r="P16" s="349"/>
      <c r="Q16" s="350"/>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row>
    <row r="17" spans="1:55" s="46" customFormat="1" ht="12.95" customHeight="1" thickBot="1" x14ac:dyDescent="0.25">
      <c r="A17" s="69"/>
      <c r="B17" s="70"/>
      <c r="C17" s="70"/>
      <c r="D17" s="70"/>
      <c r="E17" s="70"/>
      <c r="F17" s="70"/>
      <c r="G17" s="70"/>
      <c r="H17" s="70"/>
      <c r="I17" s="70"/>
      <c r="J17" s="70"/>
      <c r="K17" s="70"/>
      <c r="L17" s="70"/>
      <c r="M17" s="71"/>
      <c r="N17" s="70"/>
      <c r="O17" s="72" t="s">
        <v>6</v>
      </c>
      <c r="P17" s="353">
        <f>SUM(P11:P16)</f>
        <v>0</v>
      </c>
      <c r="Q17" s="354"/>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row>
    <row r="18" spans="1:55" s="41" customFormat="1" ht="12.95" customHeight="1" x14ac:dyDescent="0.2">
      <c r="A18" s="518" t="s">
        <v>21</v>
      </c>
      <c r="B18" s="519"/>
      <c r="C18" s="519"/>
      <c r="D18" s="519"/>
      <c r="E18" s="519"/>
      <c r="F18" s="519"/>
      <c r="G18" s="519"/>
      <c r="H18" s="519"/>
      <c r="I18" s="519"/>
      <c r="J18" s="520" t="s">
        <v>71</v>
      </c>
      <c r="K18" s="521"/>
      <c r="L18" s="521"/>
      <c r="M18" s="522"/>
      <c r="N18" s="521" t="s">
        <v>70</v>
      </c>
      <c r="O18" s="521"/>
      <c r="P18" s="534" t="s">
        <v>1</v>
      </c>
      <c r="Q18" s="535"/>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row>
    <row r="19" spans="1:55" s="45" customFormat="1" ht="12.95" customHeight="1" x14ac:dyDescent="0.2">
      <c r="A19" s="140"/>
      <c r="B19" s="136"/>
      <c r="C19" s="136"/>
      <c r="D19" s="136"/>
      <c r="E19" s="136"/>
      <c r="F19" s="136"/>
      <c r="G19" s="136"/>
      <c r="H19" s="136"/>
      <c r="I19" s="136"/>
      <c r="J19" s="514"/>
      <c r="K19" s="515"/>
      <c r="L19" s="515"/>
      <c r="M19" s="516"/>
      <c r="N19" s="517"/>
      <c r="O19" s="517"/>
      <c r="P19" s="343">
        <f>J19*N19</f>
        <v>0</v>
      </c>
      <c r="Q19" s="344"/>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row>
    <row r="20" spans="1:55" s="45" customFormat="1" ht="12.95" customHeight="1" x14ac:dyDescent="0.2">
      <c r="A20" s="140"/>
      <c r="B20" s="139"/>
      <c r="C20" s="139"/>
      <c r="D20" s="139"/>
      <c r="E20" s="139"/>
      <c r="F20" s="139"/>
      <c r="G20" s="139"/>
      <c r="H20" s="139"/>
      <c r="I20" s="139"/>
      <c r="J20" s="514"/>
      <c r="K20" s="515"/>
      <c r="L20" s="515"/>
      <c r="M20" s="516"/>
      <c r="N20" s="517"/>
      <c r="O20" s="517"/>
      <c r="P20" s="343">
        <f t="shared" ref="P20:P31" si="0">J20*N20</f>
        <v>0</v>
      </c>
      <c r="Q20" s="344"/>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row>
    <row r="21" spans="1:55" s="45" customFormat="1" ht="12.95" customHeight="1" x14ac:dyDescent="0.2">
      <c r="A21" s="141"/>
      <c r="B21" s="139"/>
      <c r="C21" s="139"/>
      <c r="D21" s="139"/>
      <c r="E21" s="139"/>
      <c r="F21" s="139"/>
      <c r="G21" s="139"/>
      <c r="H21" s="139"/>
      <c r="I21" s="139"/>
      <c r="J21" s="514"/>
      <c r="K21" s="515"/>
      <c r="L21" s="515"/>
      <c r="M21" s="516"/>
      <c r="N21" s="517"/>
      <c r="O21" s="517"/>
      <c r="P21" s="343">
        <f t="shared" ref="P21:P24" si="1">J21*N21</f>
        <v>0</v>
      </c>
      <c r="Q21" s="344"/>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row>
    <row r="22" spans="1:55" s="45" customFormat="1" ht="12.95" customHeight="1" x14ac:dyDescent="0.2">
      <c r="A22" s="140"/>
      <c r="B22" s="136"/>
      <c r="C22" s="136"/>
      <c r="D22" s="136"/>
      <c r="E22" s="136"/>
      <c r="F22" s="136"/>
      <c r="G22" s="136"/>
      <c r="H22" s="136"/>
      <c r="I22" s="136"/>
      <c r="J22" s="514"/>
      <c r="K22" s="515"/>
      <c r="L22" s="515"/>
      <c r="M22" s="516"/>
      <c r="N22" s="517"/>
      <c r="O22" s="517"/>
      <c r="P22" s="343">
        <f t="shared" si="1"/>
        <v>0</v>
      </c>
      <c r="Q22" s="344"/>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row>
    <row r="23" spans="1:55" s="45" customFormat="1" ht="12.95" customHeight="1" x14ac:dyDescent="0.2">
      <c r="A23" s="140"/>
      <c r="B23" s="136"/>
      <c r="C23" s="136"/>
      <c r="D23" s="136"/>
      <c r="E23" s="136"/>
      <c r="F23" s="136"/>
      <c r="G23" s="136"/>
      <c r="H23" s="136"/>
      <c r="I23" s="136"/>
      <c r="J23" s="514"/>
      <c r="K23" s="515"/>
      <c r="L23" s="515"/>
      <c r="M23" s="516"/>
      <c r="N23" s="517"/>
      <c r="O23" s="517"/>
      <c r="P23" s="343">
        <f t="shared" si="1"/>
        <v>0</v>
      </c>
      <c r="Q23" s="344"/>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row>
    <row r="24" spans="1:55" s="45" customFormat="1" ht="12.95" customHeight="1" x14ac:dyDescent="0.2">
      <c r="A24" s="140"/>
      <c r="B24" s="136"/>
      <c r="C24" s="136"/>
      <c r="D24" s="136"/>
      <c r="E24" s="136"/>
      <c r="F24" s="136"/>
      <c r="G24" s="136"/>
      <c r="H24" s="136"/>
      <c r="I24" s="136"/>
      <c r="J24" s="514"/>
      <c r="K24" s="515"/>
      <c r="L24" s="515"/>
      <c r="M24" s="516"/>
      <c r="N24" s="517"/>
      <c r="O24" s="517"/>
      <c r="P24" s="343">
        <f t="shared" si="1"/>
        <v>0</v>
      </c>
      <c r="Q24" s="344"/>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row>
    <row r="25" spans="1:55" s="45" customFormat="1" ht="12.95" hidden="1" customHeight="1" x14ac:dyDescent="0.2">
      <c r="A25" s="141"/>
      <c r="B25" s="139"/>
      <c r="C25" s="139"/>
      <c r="D25" s="139"/>
      <c r="E25" s="139"/>
      <c r="F25" s="139"/>
      <c r="G25" s="139"/>
      <c r="H25" s="139"/>
      <c r="I25" s="139"/>
      <c r="J25" s="514"/>
      <c r="K25" s="515"/>
      <c r="L25" s="515"/>
      <c r="M25" s="516"/>
      <c r="N25" s="517"/>
      <c r="O25" s="517"/>
      <c r="P25" s="343">
        <f t="shared" si="0"/>
        <v>0</v>
      </c>
      <c r="Q25" s="344"/>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row>
    <row r="26" spans="1:55" s="45" customFormat="1" ht="12.95" hidden="1" customHeight="1" x14ac:dyDescent="0.2">
      <c r="A26" s="140"/>
      <c r="B26" s="136"/>
      <c r="C26" s="136"/>
      <c r="D26" s="136"/>
      <c r="E26" s="136"/>
      <c r="F26" s="136"/>
      <c r="G26" s="136"/>
      <c r="H26" s="136"/>
      <c r="I26" s="136"/>
      <c r="J26" s="514"/>
      <c r="K26" s="515"/>
      <c r="L26" s="515"/>
      <c r="M26" s="516"/>
      <c r="N26" s="517"/>
      <c r="O26" s="517"/>
      <c r="P26" s="343">
        <f t="shared" ref="P26:P28" si="2">J26*N26</f>
        <v>0</v>
      </c>
      <c r="Q26" s="344"/>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row>
    <row r="27" spans="1:55" s="45" customFormat="1" ht="12.95" hidden="1" customHeight="1" x14ac:dyDescent="0.2">
      <c r="A27" s="140"/>
      <c r="B27" s="136"/>
      <c r="C27" s="136"/>
      <c r="D27" s="136"/>
      <c r="E27" s="136"/>
      <c r="F27" s="136"/>
      <c r="G27" s="136"/>
      <c r="H27" s="136"/>
      <c r="I27" s="136"/>
      <c r="J27" s="514"/>
      <c r="K27" s="515"/>
      <c r="L27" s="515"/>
      <c r="M27" s="516"/>
      <c r="N27" s="517"/>
      <c r="O27" s="517"/>
      <c r="P27" s="343">
        <f t="shared" si="2"/>
        <v>0</v>
      </c>
      <c r="Q27" s="344"/>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row>
    <row r="28" spans="1:55" s="45" customFormat="1" ht="12.75" hidden="1" customHeight="1" x14ac:dyDescent="0.2">
      <c r="A28" s="140"/>
      <c r="B28" s="136"/>
      <c r="C28" s="136"/>
      <c r="D28" s="136"/>
      <c r="E28" s="136"/>
      <c r="F28" s="136"/>
      <c r="G28" s="136"/>
      <c r="H28" s="136"/>
      <c r="I28" s="136"/>
      <c r="J28" s="514"/>
      <c r="K28" s="515"/>
      <c r="L28" s="515"/>
      <c r="M28" s="516"/>
      <c r="N28" s="517"/>
      <c r="O28" s="517"/>
      <c r="P28" s="343">
        <f t="shared" si="2"/>
        <v>0</v>
      </c>
      <c r="Q28" s="344"/>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row>
    <row r="29" spans="1:55" s="45" customFormat="1" ht="12.95" hidden="1" customHeight="1" x14ac:dyDescent="0.2">
      <c r="A29" s="140"/>
      <c r="B29" s="136"/>
      <c r="C29" s="136"/>
      <c r="D29" s="136"/>
      <c r="E29" s="136"/>
      <c r="F29" s="136"/>
      <c r="G29" s="136"/>
      <c r="H29" s="136"/>
      <c r="I29" s="136"/>
      <c r="J29" s="514"/>
      <c r="K29" s="515"/>
      <c r="L29" s="515"/>
      <c r="M29" s="516"/>
      <c r="N29" s="517"/>
      <c r="O29" s="517"/>
      <c r="P29" s="343">
        <f t="shared" si="0"/>
        <v>0</v>
      </c>
      <c r="Q29" s="344"/>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row>
    <row r="30" spans="1:55" s="45" customFormat="1" ht="12.95" hidden="1" customHeight="1" x14ac:dyDescent="0.2">
      <c r="A30" s="140"/>
      <c r="B30" s="136"/>
      <c r="C30" s="136"/>
      <c r="D30" s="136"/>
      <c r="E30" s="136"/>
      <c r="F30" s="136"/>
      <c r="G30" s="136"/>
      <c r="H30" s="136"/>
      <c r="I30" s="136"/>
      <c r="J30" s="514"/>
      <c r="K30" s="515"/>
      <c r="L30" s="515"/>
      <c r="M30" s="516"/>
      <c r="N30" s="517"/>
      <c r="O30" s="517"/>
      <c r="P30" s="343">
        <f t="shared" si="0"/>
        <v>0</v>
      </c>
      <c r="Q30" s="344"/>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row>
    <row r="31" spans="1:55" s="45" customFormat="1" ht="12.95" customHeight="1" x14ac:dyDescent="0.2">
      <c r="A31" s="140"/>
      <c r="B31" s="136"/>
      <c r="C31" s="136"/>
      <c r="D31" s="136"/>
      <c r="E31" s="136"/>
      <c r="F31" s="136"/>
      <c r="G31" s="136"/>
      <c r="H31" s="136"/>
      <c r="I31" s="136"/>
      <c r="J31" s="514"/>
      <c r="K31" s="515"/>
      <c r="L31" s="515"/>
      <c r="M31" s="516"/>
      <c r="N31" s="517"/>
      <c r="O31" s="517"/>
      <c r="P31" s="343">
        <f t="shared" si="0"/>
        <v>0</v>
      </c>
      <c r="Q31" s="344"/>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row>
    <row r="32" spans="1:55" s="46" customFormat="1" ht="12.75" customHeight="1" thickBot="1" x14ac:dyDescent="0.25">
      <c r="A32" s="69"/>
      <c r="B32" s="73"/>
      <c r="C32" s="73"/>
      <c r="D32" s="73"/>
      <c r="E32" s="73"/>
      <c r="F32" s="73"/>
      <c r="G32" s="73"/>
      <c r="H32" s="73"/>
      <c r="I32" s="73"/>
      <c r="J32" s="73"/>
      <c r="K32" s="73"/>
      <c r="L32" s="73"/>
      <c r="M32" s="74"/>
      <c r="N32" s="70"/>
      <c r="O32" s="72" t="s">
        <v>6</v>
      </c>
      <c r="P32" s="355">
        <f>SUM(P19:P31)</f>
        <v>0</v>
      </c>
      <c r="Q32" s="356"/>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row>
    <row r="33" spans="1:55" s="41" customFormat="1" ht="12.95" customHeight="1" x14ac:dyDescent="0.2">
      <c r="A33" s="518" t="s">
        <v>22</v>
      </c>
      <c r="B33" s="519"/>
      <c r="C33" s="519"/>
      <c r="D33" s="519"/>
      <c r="E33" s="519"/>
      <c r="F33" s="519"/>
      <c r="G33" s="519"/>
      <c r="H33" s="519"/>
      <c r="I33" s="519"/>
      <c r="J33" s="520" t="s">
        <v>71</v>
      </c>
      <c r="K33" s="521"/>
      <c r="L33" s="521"/>
      <c r="M33" s="522"/>
      <c r="N33" s="521" t="s">
        <v>70</v>
      </c>
      <c r="O33" s="521"/>
      <c r="P33" s="520" t="s">
        <v>1</v>
      </c>
      <c r="Q33" s="541"/>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row>
    <row r="34" spans="1:55" s="45" customFormat="1" ht="12.95" customHeight="1" x14ac:dyDescent="0.2">
      <c r="A34" s="140" t="s">
        <v>22</v>
      </c>
      <c r="B34" s="136"/>
      <c r="C34" s="136"/>
      <c r="D34" s="136"/>
      <c r="E34" s="136"/>
      <c r="F34" s="136"/>
      <c r="G34" s="136"/>
      <c r="H34" s="136"/>
      <c r="I34" s="136"/>
      <c r="J34" s="514"/>
      <c r="K34" s="515"/>
      <c r="L34" s="515"/>
      <c r="M34" s="516"/>
      <c r="N34" s="523">
        <v>0.67</v>
      </c>
      <c r="O34" s="523"/>
      <c r="P34" s="343">
        <f>J34*N34</f>
        <v>0</v>
      </c>
      <c r="Q34" s="344"/>
      <c r="R34" s="39" t="s">
        <v>194</v>
      </c>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row>
    <row r="35" spans="1:55" s="45" customFormat="1" ht="12.95" customHeight="1" x14ac:dyDescent="0.2">
      <c r="A35" s="140"/>
      <c r="B35" s="136"/>
      <c r="C35" s="136"/>
      <c r="D35" s="136"/>
      <c r="E35" s="136"/>
      <c r="F35" s="136"/>
      <c r="G35" s="136"/>
      <c r="H35" s="136"/>
      <c r="I35" s="136"/>
      <c r="J35" s="514"/>
      <c r="K35" s="515"/>
      <c r="L35" s="515"/>
      <c r="M35" s="516"/>
      <c r="N35" s="523"/>
      <c r="O35" s="523"/>
      <c r="P35" s="343">
        <f t="shared" ref="P35:P45" si="3">J35*N35</f>
        <v>0</v>
      </c>
      <c r="Q35" s="344"/>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row>
    <row r="36" spans="1:55" s="45" customFormat="1" ht="12.95" customHeight="1" x14ac:dyDescent="0.2">
      <c r="A36" s="140"/>
      <c r="B36" s="136"/>
      <c r="C36" s="136"/>
      <c r="D36" s="136"/>
      <c r="E36" s="136"/>
      <c r="F36" s="136"/>
      <c r="G36" s="136"/>
      <c r="H36" s="136"/>
      <c r="I36" s="136"/>
      <c r="J36" s="514"/>
      <c r="K36" s="515"/>
      <c r="L36" s="515"/>
      <c r="M36" s="516"/>
      <c r="N36" s="523"/>
      <c r="O36" s="523"/>
      <c r="P36" s="343">
        <f t="shared" ref="P36:P41" si="4">J36*N36</f>
        <v>0</v>
      </c>
      <c r="Q36" s="344"/>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row>
    <row r="37" spans="1:55" s="45" customFormat="1" ht="12.95" customHeight="1" x14ac:dyDescent="0.2">
      <c r="A37" s="140"/>
      <c r="B37" s="136"/>
      <c r="C37" s="136"/>
      <c r="D37" s="136"/>
      <c r="E37" s="136"/>
      <c r="F37" s="136"/>
      <c r="G37" s="136"/>
      <c r="H37" s="136"/>
      <c r="I37" s="136"/>
      <c r="J37" s="514"/>
      <c r="K37" s="515"/>
      <c r="L37" s="515"/>
      <c r="M37" s="516"/>
      <c r="N37" s="523"/>
      <c r="O37" s="523"/>
      <c r="P37" s="343">
        <f t="shared" ref="P37:P39" si="5">J37*N37</f>
        <v>0</v>
      </c>
      <c r="Q37" s="344"/>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row>
    <row r="38" spans="1:55" s="45" customFormat="1" ht="12.95" hidden="1" customHeight="1" x14ac:dyDescent="0.2">
      <c r="A38" s="140"/>
      <c r="B38" s="136"/>
      <c r="C38" s="136"/>
      <c r="D38" s="136"/>
      <c r="E38" s="136"/>
      <c r="F38" s="136"/>
      <c r="G38" s="136"/>
      <c r="H38" s="136"/>
      <c r="I38" s="136"/>
      <c r="J38" s="514"/>
      <c r="K38" s="515"/>
      <c r="L38" s="515"/>
      <c r="M38" s="516"/>
      <c r="N38" s="523"/>
      <c r="O38" s="523"/>
      <c r="P38" s="343">
        <f t="shared" si="5"/>
        <v>0</v>
      </c>
      <c r="Q38" s="344"/>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row>
    <row r="39" spans="1:55" s="45" customFormat="1" ht="12.95" hidden="1" customHeight="1" x14ac:dyDescent="0.2">
      <c r="A39" s="140"/>
      <c r="B39" s="136"/>
      <c r="C39" s="136"/>
      <c r="D39" s="136"/>
      <c r="E39" s="136"/>
      <c r="F39" s="136"/>
      <c r="G39" s="136"/>
      <c r="H39" s="136"/>
      <c r="I39" s="136"/>
      <c r="J39" s="514"/>
      <c r="K39" s="515"/>
      <c r="L39" s="515"/>
      <c r="M39" s="516"/>
      <c r="N39" s="523"/>
      <c r="O39" s="523"/>
      <c r="P39" s="343">
        <f t="shared" si="5"/>
        <v>0</v>
      </c>
      <c r="Q39" s="344"/>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row>
    <row r="40" spans="1:55" s="45" customFormat="1" ht="12.95" hidden="1" customHeight="1" x14ac:dyDescent="0.2">
      <c r="A40" s="140"/>
      <c r="B40" s="136"/>
      <c r="C40" s="136"/>
      <c r="D40" s="136"/>
      <c r="E40" s="136"/>
      <c r="F40" s="136"/>
      <c r="G40" s="136"/>
      <c r="H40" s="136"/>
      <c r="I40" s="136"/>
      <c r="J40" s="514"/>
      <c r="K40" s="515"/>
      <c r="L40" s="515"/>
      <c r="M40" s="516"/>
      <c r="N40" s="523"/>
      <c r="O40" s="523"/>
      <c r="P40" s="343">
        <f t="shared" si="4"/>
        <v>0</v>
      </c>
      <c r="Q40" s="344"/>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row>
    <row r="41" spans="1:55" s="45" customFormat="1" ht="12.95" hidden="1" customHeight="1" x14ac:dyDescent="0.2">
      <c r="A41" s="140"/>
      <c r="B41" s="136"/>
      <c r="C41" s="136"/>
      <c r="D41" s="136"/>
      <c r="E41" s="136"/>
      <c r="F41" s="136"/>
      <c r="G41" s="136"/>
      <c r="H41" s="136"/>
      <c r="I41" s="136"/>
      <c r="J41" s="514"/>
      <c r="K41" s="515"/>
      <c r="L41" s="515"/>
      <c r="M41" s="516"/>
      <c r="N41" s="523"/>
      <c r="O41" s="523"/>
      <c r="P41" s="343">
        <f t="shared" si="4"/>
        <v>0</v>
      </c>
      <c r="Q41" s="344"/>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row>
    <row r="42" spans="1:55" s="45" customFormat="1" ht="12.95" customHeight="1" x14ac:dyDescent="0.2">
      <c r="A42" s="140"/>
      <c r="B42" s="136"/>
      <c r="C42" s="136"/>
      <c r="D42" s="136"/>
      <c r="E42" s="136"/>
      <c r="F42" s="136"/>
      <c r="G42" s="136"/>
      <c r="H42" s="136"/>
      <c r="I42" s="136"/>
      <c r="J42" s="514"/>
      <c r="K42" s="515"/>
      <c r="L42" s="515"/>
      <c r="M42" s="516"/>
      <c r="N42" s="523"/>
      <c r="O42" s="523"/>
      <c r="P42" s="343">
        <f t="shared" si="3"/>
        <v>0</v>
      </c>
      <c r="Q42" s="344"/>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row>
    <row r="43" spans="1:55" s="45" customFormat="1" ht="12.95" hidden="1" customHeight="1" x14ac:dyDescent="0.2">
      <c r="A43" s="140"/>
      <c r="B43" s="136"/>
      <c r="C43" s="136"/>
      <c r="D43" s="136"/>
      <c r="E43" s="136"/>
      <c r="F43" s="136"/>
      <c r="G43" s="136"/>
      <c r="H43" s="136"/>
      <c r="I43" s="136"/>
      <c r="J43" s="514"/>
      <c r="K43" s="515"/>
      <c r="L43" s="515"/>
      <c r="M43" s="516"/>
      <c r="N43" s="523"/>
      <c r="O43" s="523"/>
      <c r="P43" s="343">
        <f t="shared" si="3"/>
        <v>0</v>
      </c>
      <c r="Q43" s="344"/>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row>
    <row r="44" spans="1:55" s="45" customFormat="1" ht="12.95" hidden="1" customHeight="1" x14ac:dyDescent="0.2">
      <c r="A44" s="140"/>
      <c r="B44" s="136"/>
      <c r="C44" s="136"/>
      <c r="D44" s="136"/>
      <c r="E44" s="136"/>
      <c r="F44" s="136"/>
      <c r="G44" s="136"/>
      <c r="H44" s="136"/>
      <c r="I44" s="136"/>
      <c r="J44" s="514"/>
      <c r="K44" s="515"/>
      <c r="L44" s="515"/>
      <c r="M44" s="516"/>
      <c r="N44" s="523"/>
      <c r="O44" s="523"/>
      <c r="P44" s="343">
        <f t="shared" si="3"/>
        <v>0</v>
      </c>
      <c r="Q44" s="344"/>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row>
    <row r="45" spans="1:55" s="45" customFormat="1" ht="12.95" hidden="1" customHeight="1" x14ac:dyDescent="0.2">
      <c r="A45" s="140"/>
      <c r="B45" s="136"/>
      <c r="C45" s="136"/>
      <c r="D45" s="136"/>
      <c r="E45" s="136"/>
      <c r="F45" s="136"/>
      <c r="G45" s="136"/>
      <c r="H45" s="136"/>
      <c r="I45" s="136"/>
      <c r="J45" s="514"/>
      <c r="K45" s="515"/>
      <c r="L45" s="515"/>
      <c r="M45" s="516"/>
      <c r="N45" s="523"/>
      <c r="O45" s="523"/>
      <c r="P45" s="343">
        <f t="shared" si="3"/>
        <v>0</v>
      </c>
      <c r="Q45" s="344"/>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row>
    <row r="46" spans="1:55" s="46" customFormat="1" ht="12.95" customHeight="1" thickBot="1" x14ac:dyDescent="0.25">
      <c r="A46" s="69"/>
      <c r="B46" s="73"/>
      <c r="C46" s="73"/>
      <c r="D46" s="73"/>
      <c r="E46" s="73"/>
      <c r="F46" s="73"/>
      <c r="G46" s="73"/>
      <c r="H46" s="73"/>
      <c r="I46" s="73"/>
      <c r="J46" s="73"/>
      <c r="K46" s="73"/>
      <c r="L46" s="73"/>
      <c r="M46" s="74"/>
      <c r="N46" s="70"/>
      <c r="O46" s="72" t="s">
        <v>6</v>
      </c>
      <c r="P46" s="353">
        <f>SUM(P34:P45)</f>
        <v>0</v>
      </c>
      <c r="Q46" s="354"/>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row>
    <row r="47" spans="1:55" s="41" customFormat="1" ht="12.95" customHeight="1" x14ac:dyDescent="0.2">
      <c r="A47" s="518" t="s">
        <v>23</v>
      </c>
      <c r="B47" s="519"/>
      <c r="C47" s="519"/>
      <c r="D47" s="519"/>
      <c r="E47" s="519"/>
      <c r="F47" s="519"/>
      <c r="G47" s="519"/>
      <c r="H47" s="519"/>
      <c r="I47" s="519"/>
      <c r="J47" s="520" t="s">
        <v>71</v>
      </c>
      <c r="K47" s="521"/>
      <c r="L47" s="521"/>
      <c r="M47" s="522"/>
      <c r="N47" s="521" t="s">
        <v>70</v>
      </c>
      <c r="O47" s="521"/>
      <c r="P47" s="520" t="s">
        <v>1</v>
      </c>
      <c r="Q47" s="541"/>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row>
    <row r="48" spans="1:55" s="45" customFormat="1" ht="12.95" customHeight="1" x14ac:dyDescent="0.2">
      <c r="A48" s="400" t="s">
        <v>187</v>
      </c>
      <c r="B48" s="401"/>
      <c r="C48" s="401"/>
      <c r="D48" s="401"/>
      <c r="E48" s="401"/>
      <c r="F48" s="401"/>
      <c r="G48" s="401"/>
      <c r="H48" s="401"/>
      <c r="I48" s="401"/>
      <c r="J48" s="524"/>
      <c r="K48" s="525"/>
      <c r="L48" s="525"/>
      <c r="M48" s="526"/>
      <c r="N48" s="517">
        <v>116</v>
      </c>
      <c r="O48" s="517"/>
      <c r="P48" s="343">
        <f>J48*N48</f>
        <v>0</v>
      </c>
      <c r="Q48" s="344"/>
      <c r="R48" s="39" t="s">
        <v>195</v>
      </c>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row>
    <row r="49" spans="1:55" s="45" customFormat="1" ht="12.95" customHeight="1" x14ac:dyDescent="0.2">
      <c r="A49" s="400" t="s">
        <v>188</v>
      </c>
      <c r="B49" s="139"/>
      <c r="C49" s="139"/>
      <c r="D49" s="139"/>
      <c r="E49" s="139"/>
      <c r="F49" s="139"/>
      <c r="G49" s="139"/>
      <c r="H49" s="139"/>
      <c r="I49" s="139"/>
      <c r="J49" s="524"/>
      <c r="K49" s="525"/>
      <c r="L49" s="525"/>
      <c r="M49" s="526"/>
      <c r="N49" s="517">
        <v>130</v>
      </c>
      <c r="O49" s="517"/>
      <c r="P49" s="343">
        <f t="shared" ref="P49:P60" si="6">J49*N49</f>
        <v>0</v>
      </c>
      <c r="Q49" s="344"/>
      <c r="R49" s="39" t="s">
        <v>195</v>
      </c>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row>
    <row r="50" spans="1:55" s="45" customFormat="1" ht="12.95" customHeight="1" x14ac:dyDescent="0.2">
      <c r="A50" s="400" t="s">
        <v>180</v>
      </c>
      <c r="B50" s="139"/>
      <c r="C50" s="139"/>
      <c r="D50" s="139"/>
      <c r="E50" s="139"/>
      <c r="F50" s="139"/>
      <c r="G50" s="139"/>
      <c r="H50" s="139"/>
      <c r="I50" s="139"/>
      <c r="J50" s="524"/>
      <c r="K50" s="525"/>
      <c r="L50" s="525"/>
      <c r="M50" s="526"/>
      <c r="N50" s="517">
        <v>41.3</v>
      </c>
      <c r="O50" s="517"/>
      <c r="P50" s="343">
        <f t="shared" si="6"/>
        <v>0</v>
      </c>
      <c r="Q50" s="344"/>
      <c r="R50" s="39" t="s">
        <v>196</v>
      </c>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row>
    <row r="51" spans="1:55" s="45" customFormat="1" ht="12.95" customHeight="1" x14ac:dyDescent="0.2">
      <c r="A51" s="400" t="s">
        <v>181</v>
      </c>
      <c r="B51" s="139"/>
      <c r="C51" s="139"/>
      <c r="D51" s="139"/>
      <c r="E51" s="139"/>
      <c r="F51" s="139"/>
      <c r="G51" s="139"/>
      <c r="H51" s="139"/>
      <c r="I51" s="139"/>
      <c r="J51" s="524"/>
      <c r="K51" s="525"/>
      <c r="L51" s="525"/>
      <c r="M51" s="526"/>
      <c r="N51" s="517">
        <v>30.98</v>
      </c>
      <c r="O51" s="517"/>
      <c r="P51" s="343">
        <f t="shared" si="6"/>
        <v>0</v>
      </c>
      <c r="Q51" s="344"/>
      <c r="R51" s="39" t="s">
        <v>197</v>
      </c>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row>
    <row r="52" spans="1:55" s="45" customFormat="1" ht="12.95" customHeight="1" x14ac:dyDescent="0.2">
      <c r="A52" s="400" t="s">
        <v>182</v>
      </c>
      <c r="B52" s="401"/>
      <c r="C52" s="401"/>
      <c r="D52" s="401"/>
      <c r="E52" s="401"/>
      <c r="F52" s="401"/>
      <c r="G52" s="401"/>
      <c r="H52" s="401"/>
      <c r="I52" s="401"/>
      <c r="J52" s="524"/>
      <c r="K52" s="525"/>
      <c r="L52" s="525"/>
      <c r="M52" s="526"/>
      <c r="N52" s="517">
        <v>44.8</v>
      </c>
      <c r="O52" s="517"/>
      <c r="P52" s="343">
        <f t="shared" si="6"/>
        <v>0</v>
      </c>
      <c r="Q52" s="344"/>
      <c r="R52" s="39" t="s">
        <v>198</v>
      </c>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row>
    <row r="53" spans="1:55" s="45" customFormat="1" ht="12.95" customHeight="1" x14ac:dyDescent="0.2">
      <c r="A53" s="400" t="s">
        <v>183</v>
      </c>
      <c r="B53" s="401"/>
      <c r="C53" s="401"/>
      <c r="D53" s="401"/>
      <c r="E53" s="401"/>
      <c r="F53" s="401"/>
      <c r="G53" s="401"/>
      <c r="H53" s="401"/>
      <c r="I53" s="401"/>
      <c r="J53" s="524"/>
      <c r="K53" s="525"/>
      <c r="L53" s="525"/>
      <c r="M53" s="526"/>
      <c r="N53" s="517">
        <v>33.6</v>
      </c>
      <c r="O53" s="517"/>
      <c r="P53" s="343">
        <f t="shared" ref="P53:P55" si="7">J53*N53</f>
        <v>0</v>
      </c>
      <c r="Q53" s="344"/>
      <c r="R53" s="39" t="s">
        <v>199</v>
      </c>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row>
    <row r="54" spans="1:55" s="45" customFormat="1" ht="12.95" customHeight="1" x14ac:dyDescent="0.2">
      <c r="A54" s="140"/>
      <c r="B54" s="136"/>
      <c r="C54" s="136"/>
      <c r="D54" s="136"/>
      <c r="E54" s="136"/>
      <c r="F54" s="136"/>
      <c r="G54" s="136"/>
      <c r="H54" s="136"/>
      <c r="I54" s="136"/>
      <c r="J54" s="514"/>
      <c r="K54" s="515"/>
      <c r="L54" s="515"/>
      <c r="M54" s="516"/>
      <c r="N54" s="517"/>
      <c r="O54" s="517"/>
      <c r="P54" s="343">
        <f t="shared" si="7"/>
        <v>0</v>
      </c>
      <c r="Q54" s="344"/>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row>
    <row r="55" spans="1:55" s="45" customFormat="1" ht="12.95" customHeight="1" x14ac:dyDescent="0.2">
      <c r="A55" s="140"/>
      <c r="B55" s="136"/>
      <c r="C55" s="136"/>
      <c r="D55" s="136"/>
      <c r="E55" s="136"/>
      <c r="F55" s="136"/>
      <c r="G55" s="136"/>
      <c r="H55" s="136"/>
      <c r="I55" s="136"/>
      <c r="J55" s="514"/>
      <c r="K55" s="515"/>
      <c r="L55" s="515"/>
      <c r="M55" s="516"/>
      <c r="N55" s="517"/>
      <c r="O55" s="517"/>
      <c r="P55" s="343">
        <f t="shared" si="7"/>
        <v>0</v>
      </c>
      <c r="Q55" s="344"/>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row>
    <row r="56" spans="1:55" s="45" customFormat="1" ht="12.95" customHeight="1" x14ac:dyDescent="0.2">
      <c r="A56" s="140"/>
      <c r="B56" s="136"/>
      <c r="C56" s="136"/>
      <c r="D56" s="136"/>
      <c r="E56" s="136"/>
      <c r="F56" s="136"/>
      <c r="G56" s="136"/>
      <c r="H56" s="136"/>
      <c r="I56" s="136"/>
      <c r="J56" s="514"/>
      <c r="K56" s="515"/>
      <c r="L56" s="515"/>
      <c r="M56" s="516"/>
      <c r="N56" s="517"/>
      <c r="O56" s="517"/>
      <c r="P56" s="343">
        <f t="shared" si="6"/>
        <v>0</v>
      </c>
      <c r="Q56" s="344"/>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row>
    <row r="57" spans="1:55" s="45" customFormat="1" ht="12.95" customHeight="1" x14ac:dyDescent="0.2">
      <c r="A57" s="140"/>
      <c r="B57" s="136"/>
      <c r="C57" s="136"/>
      <c r="D57" s="136"/>
      <c r="E57" s="136"/>
      <c r="F57" s="136"/>
      <c r="G57" s="136"/>
      <c r="H57" s="136"/>
      <c r="I57" s="136"/>
      <c r="J57" s="514"/>
      <c r="K57" s="515"/>
      <c r="L57" s="515"/>
      <c r="M57" s="516"/>
      <c r="N57" s="517"/>
      <c r="O57" s="517"/>
      <c r="P57" s="343">
        <f t="shared" ref="P57:P58" si="8">J57*N57</f>
        <v>0</v>
      </c>
      <c r="Q57" s="344"/>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row>
    <row r="58" spans="1:55" s="45" customFormat="1" ht="12.95" customHeight="1" x14ac:dyDescent="0.2">
      <c r="A58" s="140"/>
      <c r="B58" s="136"/>
      <c r="C58" s="136"/>
      <c r="D58" s="136"/>
      <c r="E58" s="136"/>
      <c r="F58" s="136"/>
      <c r="G58" s="136"/>
      <c r="H58" s="136"/>
      <c r="I58" s="136"/>
      <c r="J58" s="514"/>
      <c r="K58" s="515"/>
      <c r="L58" s="515"/>
      <c r="M58" s="516"/>
      <c r="N58" s="517"/>
      <c r="O58" s="517"/>
      <c r="P58" s="343">
        <f t="shared" si="8"/>
        <v>0</v>
      </c>
      <c r="Q58" s="344"/>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row>
    <row r="59" spans="1:55" s="45" customFormat="1" ht="12.95" customHeight="1" x14ac:dyDescent="0.2">
      <c r="A59" s="140"/>
      <c r="B59" s="136"/>
      <c r="C59" s="136"/>
      <c r="D59" s="136"/>
      <c r="E59" s="136"/>
      <c r="F59" s="136"/>
      <c r="G59" s="136"/>
      <c r="H59" s="136"/>
      <c r="I59" s="136"/>
      <c r="J59" s="514"/>
      <c r="K59" s="515"/>
      <c r="L59" s="515"/>
      <c r="M59" s="516"/>
      <c r="N59" s="517"/>
      <c r="O59" s="517"/>
      <c r="P59" s="343">
        <f t="shared" si="6"/>
        <v>0</v>
      </c>
      <c r="Q59" s="344"/>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row>
    <row r="60" spans="1:55" s="45" customFormat="1" ht="12.95" customHeight="1" x14ac:dyDescent="0.2">
      <c r="A60" s="140"/>
      <c r="B60" s="136"/>
      <c r="C60" s="136"/>
      <c r="D60" s="136"/>
      <c r="E60" s="136"/>
      <c r="F60" s="136"/>
      <c r="G60" s="136"/>
      <c r="H60" s="136"/>
      <c r="I60" s="136"/>
      <c r="J60" s="514"/>
      <c r="K60" s="515"/>
      <c r="L60" s="515"/>
      <c r="M60" s="516"/>
      <c r="N60" s="517"/>
      <c r="O60" s="517"/>
      <c r="P60" s="343">
        <f t="shared" si="6"/>
        <v>0</v>
      </c>
      <c r="Q60" s="344"/>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row>
    <row r="61" spans="1:55" s="46" customFormat="1" ht="12.95" customHeight="1" thickBot="1" x14ac:dyDescent="0.25">
      <c r="A61" s="69"/>
      <c r="B61" s="73"/>
      <c r="C61" s="73"/>
      <c r="D61" s="73"/>
      <c r="E61" s="73"/>
      <c r="F61" s="73"/>
      <c r="G61" s="73"/>
      <c r="H61" s="73"/>
      <c r="I61" s="73"/>
      <c r="J61" s="73"/>
      <c r="K61" s="73"/>
      <c r="L61" s="73"/>
      <c r="M61" s="74"/>
      <c r="N61" s="70"/>
      <c r="O61" s="72" t="s">
        <v>6</v>
      </c>
      <c r="P61" s="353">
        <f>SUM(P48:P60)</f>
        <v>0</v>
      </c>
      <c r="Q61" s="354"/>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row>
    <row r="62" spans="1:55" s="43" customFormat="1" ht="12.95" customHeight="1" x14ac:dyDescent="0.2">
      <c r="A62" s="518" t="s">
        <v>24</v>
      </c>
      <c r="B62" s="519"/>
      <c r="C62" s="519"/>
      <c r="D62" s="519"/>
      <c r="E62" s="519"/>
      <c r="F62" s="519"/>
      <c r="G62" s="519"/>
      <c r="H62" s="519"/>
      <c r="I62" s="519"/>
      <c r="J62" s="520" t="s">
        <v>71</v>
      </c>
      <c r="K62" s="521"/>
      <c r="L62" s="521"/>
      <c r="M62" s="522"/>
      <c r="N62" s="521" t="s">
        <v>70</v>
      </c>
      <c r="O62" s="521"/>
      <c r="P62" s="520" t="s">
        <v>1</v>
      </c>
      <c r="Q62" s="541"/>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row>
    <row r="63" spans="1:55" s="43" customFormat="1" ht="12.95" customHeight="1" x14ac:dyDescent="0.2">
      <c r="A63" s="140"/>
      <c r="B63" s="136"/>
      <c r="C63" s="136"/>
      <c r="D63" s="136"/>
      <c r="E63" s="136"/>
      <c r="F63" s="136"/>
      <c r="G63" s="136"/>
      <c r="H63" s="136"/>
      <c r="I63" s="136"/>
      <c r="J63" s="514"/>
      <c r="K63" s="515"/>
      <c r="L63" s="515"/>
      <c r="M63" s="516"/>
      <c r="N63" s="517"/>
      <c r="O63" s="517"/>
      <c r="P63" s="343">
        <f>J63*N63</f>
        <v>0</v>
      </c>
      <c r="Q63" s="344"/>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row>
    <row r="64" spans="1:55" s="43" customFormat="1" ht="12.95" customHeight="1" x14ac:dyDescent="0.2">
      <c r="A64" s="140"/>
      <c r="B64" s="136"/>
      <c r="C64" s="136"/>
      <c r="D64" s="136"/>
      <c r="E64" s="136"/>
      <c r="F64" s="136"/>
      <c r="G64" s="136"/>
      <c r="H64" s="136"/>
      <c r="I64" s="136"/>
      <c r="J64" s="514"/>
      <c r="K64" s="515"/>
      <c r="L64" s="515"/>
      <c r="M64" s="516"/>
      <c r="N64" s="517"/>
      <c r="O64" s="517"/>
      <c r="P64" s="343">
        <f t="shared" ref="P64:P74" si="9">J64*N64</f>
        <v>0</v>
      </c>
      <c r="Q64" s="344"/>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row>
    <row r="65" spans="1:55" s="47" customFormat="1" ht="12.95" customHeight="1" x14ac:dyDescent="0.2">
      <c r="A65" s="140"/>
      <c r="B65" s="136"/>
      <c r="C65" s="136"/>
      <c r="D65" s="136"/>
      <c r="E65" s="136"/>
      <c r="F65" s="136"/>
      <c r="G65" s="136"/>
      <c r="H65" s="136"/>
      <c r="I65" s="136"/>
      <c r="J65" s="514"/>
      <c r="K65" s="515"/>
      <c r="L65" s="515"/>
      <c r="M65" s="516"/>
      <c r="N65" s="517"/>
      <c r="O65" s="517"/>
      <c r="P65" s="343">
        <f t="shared" ref="P65:P70" si="10">J65*N65</f>
        <v>0</v>
      </c>
      <c r="Q65" s="344"/>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row>
    <row r="66" spans="1:55" s="47" customFormat="1" ht="12.95" customHeight="1" x14ac:dyDescent="0.2">
      <c r="A66" s="141"/>
      <c r="B66" s="139"/>
      <c r="C66" s="139"/>
      <c r="D66" s="139"/>
      <c r="E66" s="139"/>
      <c r="F66" s="139"/>
      <c r="G66" s="139"/>
      <c r="H66" s="139"/>
      <c r="I66" s="139"/>
      <c r="J66" s="514"/>
      <c r="K66" s="515"/>
      <c r="L66" s="515"/>
      <c r="M66" s="516"/>
      <c r="N66" s="517"/>
      <c r="O66" s="517"/>
      <c r="P66" s="343">
        <f t="shared" ref="P66:P68" si="11">J66*N66</f>
        <v>0</v>
      </c>
      <c r="Q66" s="344"/>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row>
    <row r="67" spans="1:55" s="47" customFormat="1" ht="12.95" customHeight="1" x14ac:dyDescent="0.2">
      <c r="A67" s="141"/>
      <c r="B67" s="136"/>
      <c r="C67" s="136"/>
      <c r="D67" s="136"/>
      <c r="E67" s="136"/>
      <c r="F67" s="136"/>
      <c r="G67" s="136"/>
      <c r="H67" s="136"/>
      <c r="I67" s="136"/>
      <c r="J67" s="514"/>
      <c r="K67" s="515"/>
      <c r="L67" s="515"/>
      <c r="M67" s="516"/>
      <c r="N67" s="517"/>
      <c r="O67" s="517"/>
      <c r="P67" s="343">
        <f t="shared" si="11"/>
        <v>0</v>
      </c>
      <c r="Q67" s="344"/>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row>
    <row r="68" spans="1:55" s="47" customFormat="1" ht="12.95" customHeight="1" x14ac:dyDescent="0.2">
      <c r="A68" s="140"/>
      <c r="B68" s="136"/>
      <c r="C68" s="136"/>
      <c r="D68" s="136"/>
      <c r="E68" s="136"/>
      <c r="F68" s="136"/>
      <c r="G68" s="136"/>
      <c r="H68" s="136"/>
      <c r="I68" s="136"/>
      <c r="J68" s="514"/>
      <c r="K68" s="515"/>
      <c r="L68" s="515"/>
      <c r="M68" s="516"/>
      <c r="N68" s="517"/>
      <c r="O68" s="517"/>
      <c r="P68" s="343">
        <f t="shared" si="11"/>
        <v>0</v>
      </c>
      <c r="Q68" s="344"/>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row>
    <row r="69" spans="1:55" s="47" customFormat="1" ht="12.95" hidden="1" customHeight="1" x14ac:dyDescent="0.2">
      <c r="A69" s="141"/>
      <c r="B69" s="139"/>
      <c r="C69" s="139"/>
      <c r="D69" s="139"/>
      <c r="E69" s="139"/>
      <c r="F69" s="139"/>
      <c r="G69" s="139"/>
      <c r="H69" s="139"/>
      <c r="I69" s="139"/>
      <c r="J69" s="514"/>
      <c r="K69" s="515"/>
      <c r="L69" s="515"/>
      <c r="M69" s="516"/>
      <c r="N69" s="517"/>
      <c r="O69" s="517"/>
      <c r="P69" s="343">
        <f t="shared" si="10"/>
        <v>0</v>
      </c>
      <c r="Q69" s="344"/>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row>
    <row r="70" spans="1:55" s="47" customFormat="1" ht="12.95" hidden="1" customHeight="1" x14ac:dyDescent="0.2">
      <c r="A70" s="141"/>
      <c r="B70" s="136"/>
      <c r="C70" s="136"/>
      <c r="D70" s="136"/>
      <c r="E70" s="136"/>
      <c r="F70" s="136"/>
      <c r="G70" s="136"/>
      <c r="H70" s="136"/>
      <c r="I70" s="136"/>
      <c r="J70" s="514"/>
      <c r="K70" s="515"/>
      <c r="L70" s="515"/>
      <c r="M70" s="516"/>
      <c r="N70" s="517"/>
      <c r="O70" s="517"/>
      <c r="P70" s="343">
        <f t="shared" si="10"/>
        <v>0</v>
      </c>
      <c r="Q70" s="344"/>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row>
    <row r="71" spans="1:55" s="47" customFormat="1" ht="12.95" hidden="1" customHeight="1" x14ac:dyDescent="0.2">
      <c r="A71" s="140"/>
      <c r="B71" s="136"/>
      <c r="C71" s="136"/>
      <c r="D71" s="136"/>
      <c r="E71" s="136"/>
      <c r="F71" s="136"/>
      <c r="G71" s="136"/>
      <c r="H71" s="136"/>
      <c r="I71" s="136"/>
      <c r="J71" s="514"/>
      <c r="K71" s="515"/>
      <c r="L71" s="515"/>
      <c r="M71" s="516"/>
      <c r="N71" s="517"/>
      <c r="O71" s="517"/>
      <c r="P71" s="343">
        <f t="shared" si="9"/>
        <v>0</v>
      </c>
      <c r="Q71" s="344"/>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row>
    <row r="72" spans="1:55" s="47" customFormat="1" ht="12.95" hidden="1" customHeight="1" x14ac:dyDescent="0.2">
      <c r="A72" s="141"/>
      <c r="B72" s="139"/>
      <c r="C72" s="139"/>
      <c r="D72" s="139"/>
      <c r="E72" s="139"/>
      <c r="F72" s="139"/>
      <c r="G72" s="139"/>
      <c r="H72" s="139"/>
      <c r="I72" s="139"/>
      <c r="J72" s="514"/>
      <c r="K72" s="515"/>
      <c r="L72" s="515"/>
      <c r="M72" s="516"/>
      <c r="N72" s="517"/>
      <c r="O72" s="517"/>
      <c r="P72" s="343">
        <f t="shared" si="9"/>
        <v>0</v>
      </c>
      <c r="Q72" s="344"/>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row>
    <row r="73" spans="1:55" s="47" customFormat="1" ht="12.95" hidden="1" customHeight="1" x14ac:dyDescent="0.2">
      <c r="A73" s="141"/>
      <c r="B73" s="136"/>
      <c r="C73" s="136"/>
      <c r="D73" s="136"/>
      <c r="E73" s="136"/>
      <c r="F73" s="136"/>
      <c r="G73" s="136"/>
      <c r="H73" s="136"/>
      <c r="I73" s="136"/>
      <c r="J73" s="514"/>
      <c r="K73" s="515"/>
      <c r="L73" s="515"/>
      <c r="M73" s="516"/>
      <c r="N73" s="517"/>
      <c r="O73" s="517"/>
      <c r="P73" s="343">
        <f t="shared" si="9"/>
        <v>0</v>
      </c>
      <c r="Q73" s="344"/>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row>
    <row r="74" spans="1:55" s="47" customFormat="1" ht="12.95" hidden="1" customHeight="1" x14ac:dyDescent="0.2">
      <c r="A74" s="141"/>
      <c r="B74" s="136"/>
      <c r="C74" s="136"/>
      <c r="D74" s="136"/>
      <c r="E74" s="136"/>
      <c r="F74" s="136"/>
      <c r="G74" s="136"/>
      <c r="H74" s="136"/>
      <c r="I74" s="136"/>
      <c r="J74" s="514"/>
      <c r="K74" s="515"/>
      <c r="L74" s="515"/>
      <c r="M74" s="516"/>
      <c r="N74" s="517"/>
      <c r="O74" s="517"/>
      <c r="P74" s="343">
        <f t="shared" si="9"/>
        <v>0</v>
      </c>
      <c r="Q74" s="344"/>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row>
    <row r="75" spans="1:55" s="47" customFormat="1" ht="12.95" customHeight="1" thickBot="1" x14ac:dyDescent="0.25">
      <c r="A75" s="75"/>
      <c r="B75" s="70"/>
      <c r="C75" s="70"/>
      <c r="D75" s="70"/>
      <c r="E75" s="70"/>
      <c r="F75" s="70"/>
      <c r="G75" s="70"/>
      <c r="H75" s="70"/>
      <c r="I75" s="70"/>
      <c r="J75" s="70"/>
      <c r="K75" s="70"/>
      <c r="L75" s="70"/>
      <c r="M75" s="70"/>
      <c r="N75" s="70"/>
      <c r="O75" s="72" t="s">
        <v>6</v>
      </c>
      <c r="P75" s="357">
        <f>SUM(P63:P74)</f>
        <v>0</v>
      </c>
      <c r="Q75" s="358"/>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row>
    <row r="76" spans="1:55" s="43" customFormat="1" ht="18" customHeight="1" thickBot="1" x14ac:dyDescent="0.25">
      <c r="A76" s="546" t="s">
        <v>25</v>
      </c>
      <c r="B76" s="547"/>
      <c r="C76" s="547"/>
      <c r="D76" s="547"/>
      <c r="E76" s="547"/>
      <c r="F76" s="547"/>
      <c r="G76" s="547"/>
      <c r="H76" s="547"/>
      <c r="I76" s="547"/>
      <c r="J76" s="547"/>
      <c r="K76" s="547"/>
      <c r="L76" s="547"/>
      <c r="M76" s="547"/>
      <c r="N76" s="547"/>
      <c r="O76" s="133"/>
      <c r="P76" s="351">
        <f>P46+P32+P75+P61+P17</f>
        <v>0</v>
      </c>
      <c r="Q76" s="352"/>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row>
    <row r="77" spans="1:55" x14ac:dyDescent="0.2">
      <c r="A77" s="12"/>
      <c r="B77" s="12"/>
      <c r="C77" s="12"/>
      <c r="D77" s="12"/>
      <c r="E77" s="12"/>
      <c r="F77" s="12"/>
      <c r="G77" s="12"/>
      <c r="H77" s="12"/>
      <c r="I77" s="12"/>
      <c r="J77" s="12"/>
      <c r="K77" s="12"/>
      <c r="L77" s="12"/>
      <c r="M77" s="12"/>
      <c r="N77" s="12"/>
      <c r="O77" s="12"/>
      <c r="P77" s="11"/>
      <c r="Q77" s="11"/>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row>
    <row r="78" spans="1:55" x14ac:dyDescent="0.2">
      <c r="A78" s="289" t="s">
        <v>136</v>
      </c>
      <c r="B78" s="12"/>
      <c r="C78" s="12"/>
      <c r="D78" s="12"/>
      <c r="E78" s="288" t="s">
        <v>134</v>
      </c>
      <c r="F78" s="12"/>
      <c r="G78" s="12"/>
      <c r="H78" s="12"/>
      <c r="I78" s="12"/>
      <c r="J78" s="12"/>
      <c r="K78" s="12"/>
      <c r="L78" s="12"/>
      <c r="M78" s="12"/>
      <c r="N78" s="12"/>
      <c r="O78" s="12"/>
      <c r="P78" s="11"/>
      <c r="Q78" s="11"/>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row>
    <row r="79" spans="1:55" x14ac:dyDescent="0.2">
      <c r="A79" s="289" t="s">
        <v>135</v>
      </c>
      <c r="B79" s="12"/>
      <c r="C79" s="12"/>
      <c r="D79" s="12"/>
      <c r="E79" s="288" t="s">
        <v>133</v>
      </c>
      <c r="F79" s="12"/>
      <c r="G79" s="12"/>
      <c r="H79" s="12"/>
      <c r="I79" s="12"/>
      <c r="J79" s="12"/>
      <c r="K79" s="12"/>
      <c r="L79" s="12"/>
      <c r="M79" s="12"/>
      <c r="N79" s="12"/>
      <c r="O79" s="12"/>
      <c r="P79" s="11"/>
      <c r="Q79" s="11"/>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row>
    <row r="80" spans="1:55" ht="9.75" customHeight="1" x14ac:dyDescent="0.2">
      <c r="A80" s="289"/>
      <c r="B80" s="12"/>
      <c r="C80" s="12"/>
      <c r="D80" s="12"/>
      <c r="E80" s="288"/>
      <c r="F80" s="12"/>
      <c r="G80" s="12"/>
      <c r="H80" s="12"/>
      <c r="I80" s="12"/>
      <c r="J80" s="12"/>
      <c r="K80" s="12"/>
      <c r="L80" s="12"/>
      <c r="M80" s="12"/>
      <c r="N80" s="12"/>
      <c r="O80" s="12"/>
      <c r="P80" s="11"/>
      <c r="Q80" s="11"/>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row>
    <row r="81" spans="1:55" s="42" customFormat="1" ht="13.5" thickBot="1" x14ac:dyDescent="0.25">
      <c r="A81" s="48" t="s">
        <v>131</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row>
    <row r="82" spans="1:55" s="41" customFormat="1" ht="12.95" customHeight="1" x14ac:dyDescent="0.2">
      <c r="A82" s="542" t="s">
        <v>20</v>
      </c>
      <c r="B82" s="543"/>
      <c r="C82" s="543"/>
      <c r="D82" s="543"/>
      <c r="E82" s="543"/>
      <c r="F82" s="543"/>
      <c r="G82" s="543"/>
      <c r="H82" s="543"/>
      <c r="I82" s="543"/>
      <c r="J82" s="543"/>
      <c r="K82" s="543"/>
      <c r="L82" s="543"/>
      <c r="M82" s="543"/>
      <c r="N82" s="273"/>
      <c r="O82" s="290"/>
      <c r="P82" s="544" t="s">
        <v>1</v>
      </c>
      <c r="Q82" s="545"/>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row>
    <row r="83" spans="1:55" s="45" customFormat="1" ht="12.95" customHeight="1" x14ac:dyDescent="0.2">
      <c r="A83" s="291" t="s">
        <v>130</v>
      </c>
      <c r="B83" s="292"/>
      <c r="C83" s="292"/>
      <c r="D83" s="292"/>
      <c r="E83" s="292"/>
      <c r="F83" s="292"/>
      <c r="G83" s="292"/>
      <c r="H83" s="292"/>
      <c r="I83" s="292"/>
      <c r="J83" s="292"/>
      <c r="K83" s="292"/>
      <c r="L83" s="292"/>
      <c r="M83" s="292"/>
      <c r="N83" s="292"/>
      <c r="O83" s="292"/>
      <c r="P83" s="537">
        <v>2300</v>
      </c>
      <c r="Q83" s="538"/>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row>
    <row r="84" spans="1:55" s="45" customFormat="1" ht="12.95" customHeight="1" x14ac:dyDescent="0.2">
      <c r="A84" s="291"/>
      <c r="B84" s="292"/>
      <c r="C84" s="292"/>
      <c r="D84" s="292"/>
      <c r="E84" s="292"/>
      <c r="F84" s="292"/>
      <c r="G84" s="292"/>
      <c r="H84" s="292"/>
      <c r="I84" s="292"/>
      <c r="J84" s="292"/>
      <c r="K84" s="292"/>
      <c r="L84" s="292"/>
      <c r="M84" s="292"/>
      <c r="N84" s="292"/>
      <c r="O84" s="292"/>
      <c r="P84" s="537"/>
      <c r="Q84" s="538"/>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row>
    <row r="85" spans="1:55" s="46" customFormat="1" ht="12.95" customHeight="1" thickBot="1" x14ac:dyDescent="0.25">
      <c r="A85" s="293"/>
      <c r="B85" s="294"/>
      <c r="C85" s="294"/>
      <c r="D85" s="294"/>
      <c r="E85" s="294"/>
      <c r="F85" s="294"/>
      <c r="G85" s="294"/>
      <c r="H85" s="294"/>
      <c r="I85" s="294"/>
      <c r="J85" s="294"/>
      <c r="K85" s="294"/>
      <c r="L85" s="294"/>
      <c r="M85" s="295"/>
      <c r="N85" s="294"/>
      <c r="O85" s="296" t="s">
        <v>6</v>
      </c>
      <c r="P85" s="539">
        <f>SUM(P83:P84)</f>
        <v>2300</v>
      </c>
      <c r="Q85" s="540"/>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row>
    <row r="86" spans="1:55" s="41" customFormat="1" ht="12.95" customHeight="1" x14ac:dyDescent="0.2">
      <c r="A86" s="542" t="s">
        <v>21</v>
      </c>
      <c r="B86" s="543"/>
      <c r="C86" s="543"/>
      <c r="D86" s="543"/>
      <c r="E86" s="543"/>
      <c r="F86" s="543"/>
      <c r="G86" s="543"/>
      <c r="H86" s="543"/>
      <c r="I86" s="543"/>
      <c r="J86" s="548" t="s">
        <v>71</v>
      </c>
      <c r="K86" s="549"/>
      <c r="L86" s="549"/>
      <c r="M86" s="550"/>
      <c r="N86" s="549" t="s">
        <v>70</v>
      </c>
      <c r="O86" s="549"/>
      <c r="P86" s="551" t="s">
        <v>1</v>
      </c>
      <c r="Q86" s="552"/>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row>
    <row r="87" spans="1:55" s="45" customFormat="1" ht="12.95" customHeight="1" x14ac:dyDescent="0.2">
      <c r="A87" s="291" t="s">
        <v>121</v>
      </c>
      <c r="B87" s="292"/>
      <c r="C87" s="292"/>
      <c r="D87" s="292"/>
      <c r="E87" s="292"/>
      <c r="F87" s="292"/>
      <c r="G87" s="292"/>
      <c r="H87" s="292"/>
      <c r="I87" s="292"/>
      <c r="J87" s="553">
        <f>86*2</f>
        <v>172</v>
      </c>
      <c r="K87" s="554"/>
      <c r="L87" s="554"/>
      <c r="M87" s="555"/>
      <c r="N87" s="556">
        <v>1.5</v>
      </c>
      <c r="O87" s="556"/>
      <c r="P87" s="537">
        <f>J87*N87</f>
        <v>258</v>
      </c>
      <c r="Q87" s="538"/>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55" s="45" customFormat="1" ht="12.95" customHeight="1" x14ac:dyDescent="0.2">
      <c r="A88" s="291" t="s">
        <v>122</v>
      </c>
      <c r="B88" s="297"/>
      <c r="C88" s="297"/>
      <c r="D88" s="297"/>
      <c r="E88" s="297"/>
      <c r="F88" s="297"/>
      <c r="G88" s="297"/>
      <c r="H88" s="297"/>
      <c r="I88" s="297"/>
      <c r="J88" s="553">
        <v>860</v>
      </c>
      <c r="K88" s="554"/>
      <c r="L88" s="554"/>
      <c r="M88" s="555"/>
      <c r="N88" s="556">
        <v>0.08</v>
      </c>
      <c r="O88" s="556"/>
      <c r="P88" s="537">
        <f t="shared" ref="P88:P92" si="12">J88*N88</f>
        <v>68.8</v>
      </c>
      <c r="Q88" s="538"/>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row r="89" spans="1:55" s="45" customFormat="1" ht="12.95" customHeight="1" x14ac:dyDescent="0.2">
      <c r="A89" s="298" t="s">
        <v>123</v>
      </c>
      <c r="B89" s="297"/>
      <c r="C89" s="297"/>
      <c r="D89" s="297"/>
      <c r="E89" s="297"/>
      <c r="F89" s="297"/>
      <c r="G89" s="297"/>
      <c r="H89" s="297"/>
      <c r="I89" s="297"/>
      <c r="J89" s="553">
        <v>88.89</v>
      </c>
      <c r="K89" s="554"/>
      <c r="L89" s="554"/>
      <c r="M89" s="555"/>
      <c r="N89" s="556">
        <v>1.7</v>
      </c>
      <c r="O89" s="556"/>
      <c r="P89" s="537">
        <f t="shared" si="12"/>
        <v>151.113</v>
      </c>
      <c r="Q89" s="538"/>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row>
    <row r="90" spans="1:55" s="45" customFormat="1" ht="12.95" customHeight="1" x14ac:dyDescent="0.2">
      <c r="A90" s="291" t="s">
        <v>125</v>
      </c>
      <c r="B90" s="292"/>
      <c r="C90" s="292"/>
      <c r="D90" s="292"/>
      <c r="E90" s="292"/>
      <c r="F90" s="292"/>
      <c r="G90" s="292"/>
      <c r="H90" s="292"/>
      <c r="I90" s="292"/>
      <c r="J90" s="553">
        <v>5000</v>
      </c>
      <c r="K90" s="554"/>
      <c r="L90" s="554"/>
      <c r="M90" s="555"/>
      <c r="N90" s="556">
        <v>0.05</v>
      </c>
      <c r="O90" s="556"/>
      <c r="P90" s="537">
        <f t="shared" si="12"/>
        <v>250</v>
      </c>
      <c r="Q90" s="538"/>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row>
    <row r="91" spans="1:55" s="45" customFormat="1" ht="12.95" customHeight="1" x14ac:dyDescent="0.2">
      <c r="A91" s="291" t="s">
        <v>124</v>
      </c>
      <c r="B91" s="292"/>
      <c r="C91" s="292"/>
      <c r="D91" s="292"/>
      <c r="E91" s="292"/>
      <c r="F91" s="292"/>
      <c r="G91" s="292"/>
      <c r="H91" s="292"/>
      <c r="I91" s="292"/>
      <c r="J91" s="553">
        <v>2000</v>
      </c>
      <c r="K91" s="554"/>
      <c r="L91" s="554"/>
      <c r="M91" s="555"/>
      <c r="N91" s="556">
        <v>0.18</v>
      </c>
      <c r="O91" s="556"/>
      <c r="P91" s="537">
        <f t="shared" si="12"/>
        <v>360</v>
      </c>
      <c r="Q91" s="538"/>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row>
    <row r="92" spans="1:55" s="45" customFormat="1" ht="12.95" customHeight="1" x14ac:dyDescent="0.2">
      <c r="A92" s="291"/>
      <c r="B92" s="292"/>
      <c r="C92" s="292"/>
      <c r="D92" s="292"/>
      <c r="E92" s="292"/>
      <c r="F92" s="292"/>
      <c r="G92" s="292"/>
      <c r="H92" s="292"/>
      <c r="I92" s="292"/>
      <c r="J92" s="553"/>
      <c r="K92" s="554"/>
      <c r="L92" s="554"/>
      <c r="M92" s="555"/>
      <c r="N92" s="556"/>
      <c r="O92" s="556"/>
      <c r="P92" s="537">
        <f t="shared" si="12"/>
        <v>0</v>
      </c>
      <c r="Q92" s="538"/>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row>
    <row r="93" spans="1:55" s="46" customFormat="1" ht="12.95" customHeight="1" thickBot="1" x14ac:dyDescent="0.25">
      <c r="A93" s="293"/>
      <c r="B93" s="299"/>
      <c r="C93" s="299"/>
      <c r="D93" s="299"/>
      <c r="E93" s="299"/>
      <c r="F93" s="299"/>
      <c r="G93" s="299"/>
      <c r="H93" s="299"/>
      <c r="I93" s="299"/>
      <c r="J93" s="299"/>
      <c r="K93" s="299"/>
      <c r="L93" s="299"/>
      <c r="M93" s="300"/>
      <c r="N93" s="294"/>
      <c r="O93" s="296" t="s">
        <v>6</v>
      </c>
      <c r="P93" s="557">
        <f>SUM(P87:P92)</f>
        <v>1087.913</v>
      </c>
      <c r="Q93" s="558"/>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row>
    <row r="94" spans="1:55" s="41" customFormat="1" ht="12.95" customHeight="1" x14ac:dyDescent="0.2">
      <c r="A94" s="542" t="s">
        <v>22</v>
      </c>
      <c r="B94" s="543"/>
      <c r="C94" s="543"/>
      <c r="D94" s="543"/>
      <c r="E94" s="543"/>
      <c r="F94" s="543"/>
      <c r="G94" s="543"/>
      <c r="H94" s="543"/>
      <c r="I94" s="543"/>
      <c r="J94" s="548" t="s">
        <v>71</v>
      </c>
      <c r="K94" s="549"/>
      <c r="L94" s="549"/>
      <c r="M94" s="550"/>
      <c r="N94" s="549" t="s">
        <v>70</v>
      </c>
      <c r="O94" s="549"/>
      <c r="P94" s="548" t="s">
        <v>1</v>
      </c>
      <c r="Q94" s="559"/>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row>
    <row r="95" spans="1:55" s="45" customFormat="1" ht="12.95" customHeight="1" x14ac:dyDescent="0.2">
      <c r="A95" s="291" t="s">
        <v>126</v>
      </c>
      <c r="B95" s="292"/>
      <c r="C95" s="292"/>
      <c r="D95" s="292"/>
      <c r="E95" s="292"/>
      <c r="F95" s="292"/>
      <c r="G95" s="292"/>
      <c r="H95" s="292"/>
      <c r="I95" s="292"/>
      <c r="J95" s="553">
        <v>240</v>
      </c>
      <c r="K95" s="554"/>
      <c r="L95" s="554"/>
      <c r="M95" s="555"/>
      <c r="N95" s="560">
        <v>0.57999999999999996</v>
      </c>
      <c r="O95" s="560"/>
      <c r="P95" s="537">
        <f>J95*N95</f>
        <v>139.19999999999999</v>
      </c>
      <c r="Q95" s="538"/>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row>
    <row r="96" spans="1:55" s="45" customFormat="1" ht="12.95" customHeight="1" x14ac:dyDescent="0.2">
      <c r="A96" s="291" t="s">
        <v>127</v>
      </c>
      <c r="B96" s="292"/>
      <c r="C96" s="292"/>
      <c r="D96" s="292"/>
      <c r="E96" s="292"/>
      <c r="F96" s="292"/>
      <c r="G96" s="292"/>
      <c r="H96" s="292"/>
      <c r="I96" s="292"/>
      <c r="J96" s="553">
        <v>84</v>
      </c>
      <c r="K96" s="554"/>
      <c r="L96" s="554"/>
      <c r="M96" s="555"/>
      <c r="N96" s="560">
        <v>0.57999999999999996</v>
      </c>
      <c r="O96" s="560"/>
      <c r="P96" s="537">
        <f t="shared" ref="P96:P99" si="13">J96*N96</f>
        <v>48.72</v>
      </c>
      <c r="Q96" s="538"/>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row>
    <row r="97" spans="1:55" s="45" customFormat="1" ht="12.95" customHeight="1" x14ac:dyDescent="0.2">
      <c r="A97" s="291" t="s">
        <v>128</v>
      </c>
      <c r="B97" s="292"/>
      <c r="C97" s="292"/>
      <c r="D97" s="292"/>
      <c r="E97" s="292"/>
      <c r="F97" s="292"/>
      <c r="G97" s="292"/>
      <c r="H97" s="292"/>
      <c r="I97" s="292"/>
      <c r="J97" s="553">
        <v>96</v>
      </c>
      <c r="K97" s="554"/>
      <c r="L97" s="554"/>
      <c r="M97" s="555"/>
      <c r="N97" s="560">
        <v>0.57999999999999996</v>
      </c>
      <c r="O97" s="560"/>
      <c r="P97" s="537">
        <f t="shared" si="13"/>
        <v>55.679999999999993</v>
      </c>
      <c r="Q97" s="538"/>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row>
    <row r="98" spans="1:55" s="45" customFormat="1" ht="12.95" customHeight="1" x14ac:dyDescent="0.2">
      <c r="A98" s="291" t="s">
        <v>129</v>
      </c>
      <c r="B98" s="292"/>
      <c r="C98" s="292"/>
      <c r="D98" s="292"/>
      <c r="E98" s="292"/>
      <c r="F98" s="292"/>
      <c r="G98" s="292"/>
      <c r="H98" s="292"/>
      <c r="I98" s="292"/>
      <c r="J98" s="553">
        <v>10</v>
      </c>
      <c r="K98" s="554"/>
      <c r="L98" s="554"/>
      <c r="M98" s="555"/>
      <c r="N98" s="560">
        <v>0.57999999999999996</v>
      </c>
      <c r="O98" s="560"/>
      <c r="P98" s="537">
        <f t="shared" si="13"/>
        <v>5.8</v>
      </c>
      <c r="Q98" s="538"/>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row>
    <row r="99" spans="1:55" s="45" customFormat="1" ht="12.95" customHeight="1" x14ac:dyDescent="0.2">
      <c r="A99" s="291"/>
      <c r="B99" s="292"/>
      <c r="C99" s="292"/>
      <c r="D99" s="292"/>
      <c r="E99" s="292"/>
      <c r="F99" s="292"/>
      <c r="G99" s="292"/>
      <c r="H99" s="292"/>
      <c r="I99" s="292"/>
      <c r="J99" s="553"/>
      <c r="K99" s="554"/>
      <c r="L99" s="554"/>
      <c r="M99" s="555"/>
      <c r="N99" s="556"/>
      <c r="O99" s="556"/>
      <c r="P99" s="537">
        <f t="shared" si="13"/>
        <v>0</v>
      </c>
      <c r="Q99" s="538"/>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row>
    <row r="100" spans="1:55" s="46" customFormat="1" ht="12.95" customHeight="1" thickBot="1" x14ac:dyDescent="0.25">
      <c r="A100" s="293"/>
      <c r="B100" s="299"/>
      <c r="C100" s="299"/>
      <c r="D100" s="299"/>
      <c r="E100" s="299"/>
      <c r="F100" s="299"/>
      <c r="G100" s="299"/>
      <c r="H100" s="299"/>
      <c r="I100" s="299"/>
      <c r="J100" s="299"/>
      <c r="K100" s="299"/>
      <c r="L100" s="299"/>
      <c r="M100" s="300"/>
      <c r="N100" s="294"/>
      <c r="O100" s="296" t="s">
        <v>6</v>
      </c>
      <c r="P100" s="539">
        <f>SUM(P95:P99)</f>
        <v>249.39999999999998</v>
      </c>
      <c r="Q100" s="540"/>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row>
    <row r="101" spans="1:55" s="41" customFormat="1" ht="12.95" customHeight="1" x14ac:dyDescent="0.2">
      <c r="A101" s="542" t="s">
        <v>23</v>
      </c>
      <c r="B101" s="543"/>
      <c r="C101" s="543"/>
      <c r="D101" s="543"/>
      <c r="E101" s="543"/>
      <c r="F101" s="543"/>
      <c r="G101" s="543"/>
      <c r="H101" s="543"/>
      <c r="I101" s="543"/>
      <c r="J101" s="548" t="s">
        <v>71</v>
      </c>
      <c r="K101" s="549"/>
      <c r="L101" s="549"/>
      <c r="M101" s="550"/>
      <c r="N101" s="549" t="s">
        <v>70</v>
      </c>
      <c r="O101" s="549"/>
      <c r="P101" s="548" t="s">
        <v>1</v>
      </c>
      <c r="Q101" s="559"/>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row>
    <row r="102" spans="1:55" s="45" customFormat="1" ht="12.95" customHeight="1" x14ac:dyDescent="0.2">
      <c r="A102" s="291" t="s">
        <v>200</v>
      </c>
      <c r="B102" s="292"/>
      <c r="C102" s="292"/>
      <c r="D102" s="292"/>
      <c r="E102" s="292"/>
      <c r="F102" s="292"/>
      <c r="G102" s="292"/>
      <c r="H102" s="292"/>
      <c r="I102" s="292"/>
      <c r="J102" s="553">
        <v>16</v>
      </c>
      <c r="K102" s="554"/>
      <c r="L102" s="554"/>
      <c r="M102" s="555"/>
      <c r="N102" s="556">
        <v>116</v>
      </c>
      <c r="O102" s="556"/>
      <c r="P102" s="537">
        <f>J102*N102</f>
        <v>1856</v>
      </c>
      <c r="Q102" s="538"/>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row>
    <row r="103" spans="1:55" s="45" customFormat="1" ht="12.95" customHeight="1" x14ac:dyDescent="0.2">
      <c r="A103" s="402" t="s">
        <v>184</v>
      </c>
      <c r="B103" s="403"/>
      <c r="C103" s="403"/>
      <c r="D103" s="403"/>
      <c r="E103" s="403"/>
      <c r="F103" s="403"/>
      <c r="G103" s="403"/>
      <c r="H103" s="403"/>
      <c r="I103" s="403"/>
      <c r="J103" s="561">
        <v>6</v>
      </c>
      <c r="K103" s="562"/>
      <c r="L103" s="562"/>
      <c r="M103" s="563"/>
      <c r="N103" s="564">
        <v>38</v>
      </c>
      <c r="O103" s="564"/>
      <c r="P103" s="537">
        <f t="shared" ref="P103:P104" si="14">J103*N103</f>
        <v>228</v>
      </c>
      <c r="Q103" s="538"/>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row>
    <row r="104" spans="1:55" s="45" customFormat="1" ht="12.95" customHeight="1" x14ac:dyDescent="0.2">
      <c r="A104" s="402" t="s">
        <v>185</v>
      </c>
      <c r="B104" s="404"/>
      <c r="C104" s="404"/>
      <c r="D104" s="404"/>
      <c r="E104" s="404"/>
      <c r="F104" s="404"/>
      <c r="G104" s="404"/>
      <c r="H104" s="404"/>
      <c r="I104" s="404"/>
      <c r="J104" s="561">
        <v>4</v>
      </c>
      <c r="K104" s="562"/>
      <c r="L104" s="562"/>
      <c r="M104" s="563"/>
      <c r="N104" s="564">
        <v>28</v>
      </c>
      <c r="O104" s="564"/>
      <c r="P104" s="537">
        <f t="shared" si="14"/>
        <v>112</v>
      </c>
      <c r="Q104" s="538"/>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row>
    <row r="105" spans="1:55" s="46" customFormat="1" ht="12.95" customHeight="1" thickBot="1" x14ac:dyDescent="0.25">
      <c r="A105" s="293"/>
      <c r="B105" s="299"/>
      <c r="C105" s="299"/>
      <c r="D105" s="299"/>
      <c r="E105" s="299"/>
      <c r="F105" s="299"/>
      <c r="G105" s="299"/>
      <c r="H105" s="299"/>
      <c r="I105" s="299"/>
      <c r="J105" s="299"/>
      <c r="K105" s="299"/>
      <c r="L105" s="299"/>
      <c r="M105" s="300"/>
      <c r="N105" s="294"/>
      <c r="O105" s="296" t="s">
        <v>6</v>
      </c>
      <c r="P105" s="539">
        <f>SUM(P102:P104)</f>
        <v>2196</v>
      </c>
      <c r="Q105" s="540"/>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row>
    <row r="106" spans="1:55" s="43" customFormat="1" ht="12.95" customHeight="1" x14ac:dyDescent="0.2">
      <c r="A106" s="542" t="s">
        <v>24</v>
      </c>
      <c r="B106" s="543"/>
      <c r="C106" s="543"/>
      <c r="D106" s="543"/>
      <c r="E106" s="543"/>
      <c r="F106" s="543"/>
      <c r="G106" s="543"/>
      <c r="H106" s="543"/>
      <c r="I106" s="543"/>
      <c r="J106" s="548" t="s">
        <v>71</v>
      </c>
      <c r="K106" s="549"/>
      <c r="L106" s="549"/>
      <c r="M106" s="550"/>
      <c r="N106" s="549" t="s">
        <v>70</v>
      </c>
      <c r="O106" s="549"/>
      <c r="P106" s="548" t="s">
        <v>1</v>
      </c>
      <c r="Q106" s="559"/>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row>
    <row r="107" spans="1:55" s="43" customFormat="1" ht="12.95" customHeight="1" x14ac:dyDescent="0.2">
      <c r="A107" s="291" t="s">
        <v>132</v>
      </c>
      <c r="B107" s="292"/>
      <c r="C107" s="292"/>
      <c r="D107" s="292"/>
      <c r="E107" s="292"/>
      <c r="F107" s="292"/>
      <c r="G107" s="292"/>
      <c r="H107" s="292"/>
      <c r="I107" s="292"/>
      <c r="J107" s="553">
        <v>1</v>
      </c>
      <c r="K107" s="554"/>
      <c r="L107" s="554"/>
      <c r="M107" s="555"/>
      <c r="N107" s="556">
        <v>25.65</v>
      </c>
      <c r="O107" s="556"/>
      <c r="P107" s="537">
        <f>J107*N107</f>
        <v>25.65</v>
      </c>
      <c r="Q107" s="538"/>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row>
    <row r="108" spans="1:55" s="43" customFormat="1" ht="12.95" customHeight="1" x14ac:dyDescent="0.2">
      <c r="A108" s="291"/>
      <c r="B108" s="292"/>
      <c r="C108" s="292"/>
      <c r="D108" s="292"/>
      <c r="E108" s="292"/>
      <c r="F108" s="292"/>
      <c r="G108" s="292"/>
      <c r="H108" s="292"/>
      <c r="I108" s="292"/>
      <c r="J108" s="553"/>
      <c r="K108" s="554"/>
      <c r="L108" s="554"/>
      <c r="M108" s="555"/>
      <c r="N108" s="556"/>
      <c r="O108" s="556"/>
      <c r="P108" s="537">
        <f t="shared" ref="P108:P109" si="15">J108*N108</f>
        <v>0</v>
      </c>
      <c r="Q108" s="538"/>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row>
    <row r="109" spans="1:55" s="47" customFormat="1" ht="12.95" customHeight="1" x14ac:dyDescent="0.2">
      <c r="A109" s="298"/>
      <c r="B109" s="292"/>
      <c r="C109" s="292"/>
      <c r="D109" s="292"/>
      <c r="E109" s="292"/>
      <c r="F109" s="292"/>
      <c r="G109" s="292"/>
      <c r="H109" s="292"/>
      <c r="I109" s="292"/>
      <c r="J109" s="553"/>
      <c r="K109" s="554"/>
      <c r="L109" s="554"/>
      <c r="M109" s="555"/>
      <c r="N109" s="556"/>
      <c r="O109" s="556"/>
      <c r="P109" s="537">
        <f t="shared" si="15"/>
        <v>0</v>
      </c>
      <c r="Q109" s="538"/>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row>
    <row r="110" spans="1:55" s="47" customFormat="1" ht="12.95" customHeight="1" thickBot="1" x14ac:dyDescent="0.25">
      <c r="A110" s="301"/>
      <c r="B110" s="294"/>
      <c r="C110" s="294"/>
      <c r="D110" s="294"/>
      <c r="E110" s="294"/>
      <c r="F110" s="294"/>
      <c r="G110" s="294"/>
      <c r="H110" s="294"/>
      <c r="I110" s="294"/>
      <c r="J110" s="294"/>
      <c r="K110" s="294"/>
      <c r="L110" s="294"/>
      <c r="M110" s="294"/>
      <c r="N110" s="294"/>
      <c r="O110" s="296" t="s">
        <v>6</v>
      </c>
      <c r="P110" s="565">
        <f>SUM(P107:P109)</f>
        <v>25.65</v>
      </c>
      <c r="Q110" s="566"/>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row>
    <row r="111" spans="1:55" s="43" customFormat="1" ht="18" customHeight="1" thickBot="1" x14ac:dyDescent="0.25">
      <c r="A111" s="567"/>
      <c r="B111" s="568"/>
      <c r="C111" s="568"/>
      <c r="D111" s="568"/>
      <c r="E111" s="568"/>
      <c r="F111" s="568"/>
      <c r="G111" s="568"/>
      <c r="H111" s="568"/>
      <c r="I111" s="568"/>
      <c r="J111" s="568"/>
      <c r="K111" s="568"/>
      <c r="L111" s="568"/>
      <c r="M111" s="568"/>
      <c r="N111" s="568"/>
      <c r="O111" s="302"/>
      <c r="P111" s="569"/>
      <c r="Q111" s="57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row>
    <row r="112" spans="1:5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row>
    <row r="113" spans="1:5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row>
    <row r="114" spans="1:5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row>
    <row r="115" spans="1:5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row>
    <row r="116" spans="1:5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row>
    <row r="117" spans="1:5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row>
    <row r="118" spans="1:5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row>
    <row r="119" spans="1:5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row>
    <row r="120" spans="1:5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row>
    <row r="121" spans="1:5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row>
    <row r="122" spans="1:5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row>
    <row r="123" spans="1:5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row>
  </sheetData>
  <sheetProtection algorithmName="SHA-512" hashValue="H89Qi+XgZPY/K1lTMq79rSzmRdmbt3kVIhwrU41aA5MheGquLZWfCED77zwf99xaIvMLGfSXWF+renWicDO9dA==" saltValue="towWEz2lM/CyrFc/5OQbKg==" spinCount="100000" sheet="1" formatCells="0" formatColumns="0" formatRows="0"/>
  <mergeCells count="202">
    <mergeCell ref="N68:O68"/>
    <mergeCell ref="J37:M37"/>
    <mergeCell ref="N37:O37"/>
    <mergeCell ref="J38:M38"/>
    <mergeCell ref="N38:O38"/>
    <mergeCell ref="J39:M39"/>
    <mergeCell ref="N39:O39"/>
    <mergeCell ref="J53:M53"/>
    <mergeCell ref="N53:O53"/>
    <mergeCell ref="J54:M54"/>
    <mergeCell ref="N54:O54"/>
    <mergeCell ref="J109:M109"/>
    <mergeCell ref="N109:O109"/>
    <mergeCell ref="P109:Q109"/>
    <mergeCell ref="P110:Q110"/>
    <mergeCell ref="A111:N111"/>
    <mergeCell ref="P111:Q111"/>
    <mergeCell ref="P105:Q105"/>
    <mergeCell ref="A106:I106"/>
    <mergeCell ref="J106:M106"/>
    <mergeCell ref="N106:O106"/>
    <mergeCell ref="P106:Q106"/>
    <mergeCell ref="J107:M107"/>
    <mergeCell ref="N107:O107"/>
    <mergeCell ref="P107:Q107"/>
    <mergeCell ref="J108:M108"/>
    <mergeCell ref="N108:O108"/>
    <mergeCell ref="P108:Q108"/>
    <mergeCell ref="J104:M104"/>
    <mergeCell ref="N104:O104"/>
    <mergeCell ref="P104:Q104"/>
    <mergeCell ref="J102:M102"/>
    <mergeCell ref="N102:O102"/>
    <mergeCell ref="P102:Q102"/>
    <mergeCell ref="J103:M103"/>
    <mergeCell ref="N103:O103"/>
    <mergeCell ref="P103:Q103"/>
    <mergeCell ref="J99:M99"/>
    <mergeCell ref="N99:O99"/>
    <mergeCell ref="P99:Q99"/>
    <mergeCell ref="P100:Q100"/>
    <mergeCell ref="A101:I101"/>
    <mergeCell ref="J101:M101"/>
    <mergeCell ref="N101:O101"/>
    <mergeCell ref="P101:Q101"/>
    <mergeCell ref="J96:M96"/>
    <mergeCell ref="N96:O96"/>
    <mergeCell ref="P96:Q96"/>
    <mergeCell ref="J97:M97"/>
    <mergeCell ref="N97:O97"/>
    <mergeCell ref="P97:Q97"/>
    <mergeCell ref="J98:M98"/>
    <mergeCell ref="N98:O98"/>
    <mergeCell ref="P98:Q98"/>
    <mergeCell ref="J92:M92"/>
    <mergeCell ref="N92:O92"/>
    <mergeCell ref="P92:Q92"/>
    <mergeCell ref="P93:Q93"/>
    <mergeCell ref="A94:I94"/>
    <mergeCell ref="J94:M94"/>
    <mergeCell ref="N94:O94"/>
    <mergeCell ref="P94:Q94"/>
    <mergeCell ref="J95:M95"/>
    <mergeCell ref="N95:O95"/>
    <mergeCell ref="P95:Q95"/>
    <mergeCell ref="J89:M89"/>
    <mergeCell ref="N89:O89"/>
    <mergeCell ref="P89:Q89"/>
    <mergeCell ref="J90:M90"/>
    <mergeCell ref="N90:O90"/>
    <mergeCell ref="P90:Q90"/>
    <mergeCell ref="J91:M91"/>
    <mergeCell ref="N91:O91"/>
    <mergeCell ref="P91:Q91"/>
    <mergeCell ref="A86:I86"/>
    <mergeCell ref="J86:M86"/>
    <mergeCell ref="N86:O86"/>
    <mergeCell ref="P86:Q86"/>
    <mergeCell ref="J87:M87"/>
    <mergeCell ref="N87:O87"/>
    <mergeCell ref="P87:Q87"/>
    <mergeCell ref="J88:M88"/>
    <mergeCell ref="N88:O88"/>
    <mergeCell ref="P88:Q88"/>
    <mergeCell ref="A33:I33"/>
    <mergeCell ref="J33:M33"/>
    <mergeCell ref="N33:O33"/>
    <mergeCell ref="J30:M30"/>
    <mergeCell ref="A76:N76"/>
    <mergeCell ref="P33:Q33"/>
    <mergeCell ref="J73:M73"/>
    <mergeCell ref="N73:O73"/>
    <mergeCell ref="J74:M74"/>
    <mergeCell ref="N74:O74"/>
    <mergeCell ref="J65:M65"/>
    <mergeCell ref="N65:O65"/>
    <mergeCell ref="N48:O48"/>
    <mergeCell ref="J43:M43"/>
    <mergeCell ref="N43:O43"/>
    <mergeCell ref="J69:M69"/>
    <mergeCell ref="N69:O69"/>
    <mergeCell ref="N45:O45"/>
    <mergeCell ref="J59:M59"/>
    <mergeCell ref="N59:O59"/>
    <mergeCell ref="J60:M60"/>
    <mergeCell ref="J57:M57"/>
    <mergeCell ref="N57:O57"/>
    <mergeCell ref="N44:O44"/>
    <mergeCell ref="P84:Q84"/>
    <mergeCell ref="P85:Q85"/>
    <mergeCell ref="J31:M31"/>
    <mergeCell ref="N19:O19"/>
    <mergeCell ref="N20:O20"/>
    <mergeCell ref="N25:O25"/>
    <mergeCell ref="N29:O29"/>
    <mergeCell ref="N30:O30"/>
    <mergeCell ref="N31:O31"/>
    <mergeCell ref="P62:Q62"/>
    <mergeCell ref="P47:Q47"/>
    <mergeCell ref="J63:M63"/>
    <mergeCell ref="N63:O63"/>
    <mergeCell ref="J64:M64"/>
    <mergeCell ref="N64:O64"/>
    <mergeCell ref="A82:M82"/>
    <mergeCell ref="P82:Q82"/>
    <mergeCell ref="P83:Q83"/>
    <mergeCell ref="J72:M72"/>
    <mergeCell ref="N72:O72"/>
    <mergeCell ref="N60:O60"/>
    <mergeCell ref="J58:M58"/>
    <mergeCell ref="N58:O58"/>
    <mergeCell ref="J48:M48"/>
    <mergeCell ref="A1:H1"/>
    <mergeCell ref="I1:Q1"/>
    <mergeCell ref="D8:G8"/>
    <mergeCell ref="J19:M19"/>
    <mergeCell ref="J20:M20"/>
    <mergeCell ref="J25:M25"/>
    <mergeCell ref="A10:M10"/>
    <mergeCell ref="P10:Q10"/>
    <mergeCell ref="A18:I18"/>
    <mergeCell ref="N18:O18"/>
    <mergeCell ref="J18:M18"/>
    <mergeCell ref="P9:Q9"/>
    <mergeCell ref="P18:Q18"/>
    <mergeCell ref="J21:M21"/>
    <mergeCell ref="N21:O21"/>
    <mergeCell ref="J22:M22"/>
    <mergeCell ref="N22:O22"/>
    <mergeCell ref="J23:M23"/>
    <mergeCell ref="N23:O23"/>
    <mergeCell ref="J24:M24"/>
    <mergeCell ref="N24:O24"/>
    <mergeCell ref="A2:Q2"/>
    <mergeCell ref="J71:M71"/>
    <mergeCell ref="N71:O71"/>
    <mergeCell ref="J70:M70"/>
    <mergeCell ref="N70:O70"/>
    <mergeCell ref="A62:I62"/>
    <mergeCell ref="J62:M62"/>
    <mergeCell ref="N62:O62"/>
    <mergeCell ref="J49:M49"/>
    <mergeCell ref="N49:O49"/>
    <mergeCell ref="J50:M50"/>
    <mergeCell ref="N50:O50"/>
    <mergeCell ref="J51:M51"/>
    <mergeCell ref="N51:O51"/>
    <mergeCell ref="J52:M52"/>
    <mergeCell ref="N52:O52"/>
    <mergeCell ref="J56:M56"/>
    <mergeCell ref="N56:O56"/>
    <mergeCell ref="J55:M55"/>
    <mergeCell ref="N55:O55"/>
    <mergeCell ref="J66:M66"/>
    <mergeCell ref="N66:O66"/>
    <mergeCell ref="J67:M67"/>
    <mergeCell ref="N67:O67"/>
    <mergeCell ref="J68:M68"/>
    <mergeCell ref="J26:M26"/>
    <mergeCell ref="N26:O26"/>
    <mergeCell ref="J27:M27"/>
    <mergeCell ref="N27:O27"/>
    <mergeCell ref="J28:M28"/>
    <mergeCell ref="N28:O28"/>
    <mergeCell ref="A47:I47"/>
    <mergeCell ref="J47:M47"/>
    <mergeCell ref="N47:O47"/>
    <mergeCell ref="J34:M34"/>
    <mergeCell ref="N34:O34"/>
    <mergeCell ref="J35:M35"/>
    <mergeCell ref="N35:O35"/>
    <mergeCell ref="J42:M42"/>
    <mergeCell ref="N42:O42"/>
    <mergeCell ref="J29:M29"/>
    <mergeCell ref="J36:M36"/>
    <mergeCell ref="N36:O36"/>
    <mergeCell ref="J40:M40"/>
    <mergeCell ref="N40:O40"/>
    <mergeCell ref="J41:M41"/>
    <mergeCell ref="N41:O41"/>
    <mergeCell ref="J44:M44"/>
    <mergeCell ref="J45:M45"/>
  </mergeCells>
  <conditionalFormatting sqref="A2:Q2">
    <cfRule type="containsText" dxfId="7" priority="1" operator="containsText" text="s u b">
      <formula>NOT(ISERROR(SEARCH("s u b",A2)))</formula>
    </cfRule>
  </conditionalFormatting>
  <hyperlinks>
    <hyperlink ref="E78" r:id="rId1" xr:uid="{00000000-0004-0000-0300-000000000000}"/>
    <hyperlink ref="E79" r:id="rId2" xr:uid="{00000000-0004-0000-0300-000001000000}"/>
  </hyperlinks>
  <printOptions horizontalCentered="1"/>
  <pageMargins left="0.25" right="0.25" top="0.5" bottom="0.75" header="0.5" footer="0.25"/>
  <pageSetup orientation="portrait" r:id="rId3"/>
  <headerFooter scaleWithDoc="0" alignWithMargins="0">
    <oddFooter>&amp;L&amp;9Fee Proposal&amp;R&amp;9Exhibit "_"
Sheet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157"/>
  <sheetViews>
    <sheetView showGridLines="0" showZeros="0" view="pageBreakPreview" zoomScale="130" zoomScaleNormal="120" zoomScaleSheetLayoutView="130" workbookViewId="0">
      <selection activeCell="A5" sqref="A5:XFD7"/>
    </sheetView>
  </sheetViews>
  <sheetFormatPr defaultColWidth="4.7109375" defaultRowHeight="15" x14ac:dyDescent="0.2"/>
  <cols>
    <col min="1" max="1" width="3.28515625" style="10" customWidth="1"/>
    <col min="2" max="2" width="12" style="10" customWidth="1"/>
    <col min="3" max="3" width="3.5703125" style="10" customWidth="1"/>
    <col min="4" max="4" width="13.7109375" style="10" customWidth="1"/>
    <col min="5" max="5" width="10.28515625" style="10" customWidth="1"/>
    <col min="6" max="6" width="15.85546875" style="10" customWidth="1"/>
    <col min="7" max="7" width="4.42578125" style="10" customWidth="1"/>
    <col min="8" max="8" width="16.28515625" style="10" customWidth="1"/>
    <col min="9" max="9" width="7.5703125" style="10" customWidth="1"/>
    <col min="10" max="10" width="10.7109375" style="10" customWidth="1"/>
    <col min="11" max="11" width="5.7109375" style="10" customWidth="1"/>
    <col min="12" max="16384" width="4.7109375" style="10"/>
  </cols>
  <sheetData>
    <row r="1" spans="1:49" ht="21.6" customHeight="1" thickBot="1" x14ac:dyDescent="0.5">
      <c r="A1" s="527" t="s">
        <v>88</v>
      </c>
      <c r="B1" s="528"/>
      <c r="C1" s="528"/>
      <c r="D1" s="528"/>
      <c r="E1" s="528"/>
      <c r="F1" s="529" t="str">
        <f>'Staffing Plan'!K1</f>
        <v>Enter General Project Type HERE</v>
      </c>
      <c r="G1" s="529"/>
      <c r="H1" s="529"/>
      <c r="I1" s="529"/>
      <c r="J1" s="529"/>
      <c r="K1" s="530"/>
      <c r="L1" s="8"/>
      <c r="M1" s="8"/>
      <c r="N1" s="8"/>
      <c r="O1" s="8"/>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row>
    <row r="2" spans="1:49" ht="9.9499999999999993" customHeight="1" x14ac:dyDescent="0.2">
      <c r="A2" s="571">
        <f>'Staffing Plan'!A2:R2</f>
        <v>0</v>
      </c>
      <c r="B2" s="571"/>
      <c r="C2" s="571"/>
      <c r="D2" s="571"/>
      <c r="E2" s="571"/>
      <c r="F2" s="571"/>
      <c r="G2" s="571"/>
      <c r="H2" s="571"/>
      <c r="I2" s="571"/>
      <c r="J2" s="571"/>
      <c r="K2" s="571"/>
      <c r="L2" s="372"/>
      <c r="M2" s="372"/>
      <c r="N2" s="372"/>
      <c r="O2" s="372"/>
      <c r="P2" s="372"/>
      <c r="Q2" s="372"/>
      <c r="R2" s="372"/>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row>
    <row r="3" spans="1:49" s="16" customFormat="1" ht="12.75" x14ac:dyDescent="0.2">
      <c r="A3" s="20"/>
      <c r="B3" s="13" t="str">
        <f>'Staffing Plan'!C3</f>
        <v xml:space="preserve">Project Name:  </v>
      </c>
      <c r="C3" s="370">
        <f>'Staffing Plan'!D3</f>
        <v>0</v>
      </c>
      <c r="D3" s="371"/>
      <c r="E3" s="371"/>
      <c r="F3" s="371"/>
      <c r="G3" s="14"/>
      <c r="H3" s="14" t="s">
        <v>27</v>
      </c>
      <c r="I3" s="368">
        <f>'Staffing Plan'!O3</f>
        <v>0</v>
      </c>
      <c r="J3" s="368"/>
      <c r="K3" s="44"/>
      <c r="L3" s="21"/>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row>
    <row r="4" spans="1:49" s="16" customFormat="1" ht="12.75" x14ac:dyDescent="0.2">
      <c r="A4" s="20"/>
      <c r="B4" s="13" t="str">
        <f>'Staffing Plan'!C4</f>
        <v xml:space="preserve">Consultant: </v>
      </c>
      <c r="C4" s="255">
        <f>'Staffing Plan'!D4</f>
        <v>0</v>
      </c>
      <c r="D4" s="256"/>
      <c r="E4" s="256"/>
      <c r="F4" s="256"/>
      <c r="G4" s="20"/>
      <c r="H4" s="14" t="s">
        <v>28</v>
      </c>
      <c r="I4" s="267">
        <f>'Staffing Plan'!O4</f>
        <v>0</v>
      </c>
      <c r="J4" s="267"/>
      <c r="K4" s="38"/>
      <c r="L4" s="21"/>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row>
    <row r="5" spans="1:49" s="1" customFormat="1" hidden="1" x14ac:dyDescent="0.2">
      <c r="A5" s="20"/>
      <c r="B5" s="13" t="str">
        <f>'Staffing Plan'!C5</f>
        <v xml:space="preserve">Consultant PM: </v>
      </c>
      <c r="C5" s="255">
        <f>'Staffing Plan'!D5</f>
        <v>0</v>
      </c>
      <c r="D5" s="257"/>
      <c r="E5" s="257"/>
      <c r="F5" s="257"/>
      <c r="G5" s="260"/>
      <c r="H5" s="260"/>
      <c r="I5" s="261"/>
      <c r="J5" s="266"/>
      <c r="K5" s="27"/>
      <c r="L5" s="5"/>
      <c r="M5" s="7"/>
      <c r="N5" s="7"/>
      <c r="O5" s="7"/>
      <c r="P5" s="7"/>
      <c r="Q5" s="7"/>
      <c r="R5" s="7"/>
      <c r="S5" s="7"/>
      <c r="T5" s="7"/>
      <c r="U5" s="7"/>
      <c r="V5" s="7"/>
      <c r="W5" s="7"/>
      <c r="X5" s="7"/>
      <c r="Y5" s="7"/>
      <c r="Z5" s="7"/>
      <c r="AA5" s="7"/>
      <c r="AB5" s="7"/>
      <c r="AC5" s="7"/>
      <c r="AD5" s="7"/>
      <c r="AE5" s="7"/>
      <c r="AF5" s="7"/>
      <c r="AG5" s="7"/>
      <c r="AH5" s="7"/>
      <c r="AI5" s="7"/>
      <c r="AJ5" s="7"/>
      <c r="AK5" s="7"/>
      <c r="AL5" s="7"/>
      <c r="AM5" s="7"/>
      <c r="AN5" s="7"/>
      <c r="AO5" s="7"/>
    </row>
    <row r="6" spans="1:49" s="1" customFormat="1" hidden="1" x14ac:dyDescent="0.2">
      <c r="A6" s="20"/>
      <c r="B6" s="13" t="str">
        <f>'Staffing Plan'!C6</f>
        <v xml:space="preserve">LPA RC:  </v>
      </c>
      <c r="C6" s="255">
        <f>'Staffing Plan'!D6</f>
        <v>0</v>
      </c>
      <c r="D6" s="257"/>
      <c r="E6" s="257"/>
      <c r="F6" s="257"/>
      <c r="G6" s="262"/>
      <c r="H6" s="262"/>
      <c r="I6" s="263"/>
      <c r="J6" s="264"/>
      <c r="K6" s="27"/>
      <c r="L6" s="5"/>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9" s="1" customFormat="1" hidden="1" x14ac:dyDescent="0.2">
      <c r="A7" s="20"/>
      <c r="B7" s="13" t="str">
        <f>'Staffing Plan'!C7</f>
        <v xml:space="preserve">NDOT PC:  </v>
      </c>
      <c r="C7" s="255">
        <f>'Staffing Plan'!D7</f>
        <v>0</v>
      </c>
      <c r="D7" s="257"/>
      <c r="E7" s="257"/>
      <c r="F7" s="257"/>
      <c r="G7" s="262"/>
      <c r="H7" s="262"/>
      <c r="I7" s="243"/>
      <c r="J7" s="264"/>
      <c r="K7" s="27"/>
      <c r="L7" s="5"/>
      <c r="M7" s="7"/>
      <c r="N7" s="7"/>
      <c r="O7" s="7"/>
      <c r="P7" s="7"/>
      <c r="Q7" s="7"/>
      <c r="R7" s="7"/>
      <c r="S7" s="7"/>
      <c r="T7" s="7"/>
      <c r="U7" s="7"/>
      <c r="V7" s="7"/>
      <c r="W7" s="7"/>
      <c r="X7" s="7"/>
      <c r="Y7" s="7"/>
      <c r="Z7" s="7"/>
      <c r="AA7" s="7"/>
      <c r="AB7" s="7"/>
      <c r="AC7" s="7"/>
      <c r="AD7" s="7"/>
      <c r="AE7" s="7"/>
      <c r="AF7" s="7"/>
      <c r="AG7" s="7"/>
      <c r="AH7" s="7"/>
      <c r="AI7" s="7"/>
      <c r="AJ7" s="7"/>
      <c r="AK7" s="7"/>
      <c r="AL7" s="7"/>
      <c r="AM7" s="7"/>
      <c r="AN7" s="7"/>
      <c r="AO7" s="7"/>
    </row>
    <row r="8" spans="1:49" s="1" customFormat="1" x14ac:dyDescent="0.2">
      <c r="A8" s="20"/>
      <c r="B8" s="13" t="str">
        <f>'Staffing Plan'!C8</f>
        <v xml:space="preserve">Date:  </v>
      </c>
      <c r="C8" s="531">
        <f>'Staffing Plan'!D8</f>
        <v>0</v>
      </c>
      <c r="D8" s="531"/>
      <c r="E8" s="531"/>
      <c r="F8" s="258"/>
      <c r="G8" s="258"/>
      <c r="H8" s="258"/>
      <c r="I8" s="265"/>
      <c r="J8" s="264"/>
      <c r="K8" s="27"/>
      <c r="L8" s="5"/>
      <c r="M8" s="7"/>
      <c r="N8" s="30"/>
      <c r="O8" s="7"/>
      <c r="P8" s="7"/>
      <c r="Q8" s="7"/>
      <c r="R8" s="7"/>
      <c r="S8" s="7"/>
      <c r="T8" s="7"/>
      <c r="U8" s="7"/>
      <c r="V8" s="7"/>
      <c r="W8" s="7"/>
      <c r="X8" s="7"/>
      <c r="Y8" s="7"/>
      <c r="Z8" s="7"/>
      <c r="AA8" s="7"/>
      <c r="AB8" s="7"/>
      <c r="AC8" s="7"/>
      <c r="AD8" s="7"/>
      <c r="AE8" s="7"/>
      <c r="AF8" s="7"/>
      <c r="AG8" s="7"/>
      <c r="AH8" s="7"/>
      <c r="AI8" s="7"/>
      <c r="AJ8" s="7"/>
      <c r="AK8" s="7"/>
      <c r="AL8" s="7"/>
      <c r="AM8" s="7"/>
      <c r="AN8" s="7"/>
      <c r="AO8" s="7"/>
    </row>
    <row r="9" spans="1:49" ht="12" customHeight="1" thickBot="1" x14ac:dyDescent="0.25">
      <c r="A9" s="96"/>
      <c r="B9" s="96"/>
      <c r="C9" s="97"/>
      <c r="D9" s="97"/>
      <c r="E9" s="97"/>
      <c r="F9" s="97"/>
      <c r="G9" s="96"/>
      <c r="H9" s="96"/>
      <c r="I9" s="96"/>
      <c r="J9" s="498"/>
      <c r="K9" s="498"/>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row>
    <row r="10" spans="1:49" s="41" customFormat="1" ht="14.1" customHeight="1" x14ac:dyDescent="0.2">
      <c r="A10" s="131" t="s">
        <v>88</v>
      </c>
      <c r="B10" s="132"/>
      <c r="C10" s="132"/>
      <c r="D10" s="132"/>
      <c r="E10" s="132"/>
      <c r="F10" s="132"/>
      <c r="G10" s="132"/>
      <c r="H10" s="67"/>
      <c r="I10" s="67"/>
      <c r="J10" s="132"/>
      <c r="K10" s="235"/>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row>
    <row r="11" spans="1:49" s="45" customFormat="1" ht="14.1" customHeight="1" x14ac:dyDescent="0.2">
      <c r="A11" s="223"/>
      <c r="B11" s="224"/>
      <c r="C11" s="224"/>
      <c r="D11" s="224"/>
      <c r="E11" s="224"/>
      <c r="F11" s="224"/>
      <c r="G11" s="224"/>
      <c r="H11" s="224"/>
      <c r="I11" s="224"/>
      <c r="J11" s="224"/>
      <c r="K11" s="225"/>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row>
    <row r="12" spans="1:49" s="45" customFormat="1" ht="14.1" customHeight="1" x14ac:dyDescent="0.2">
      <c r="A12" s="226"/>
      <c r="B12" s="227"/>
      <c r="C12" s="227"/>
      <c r="D12" s="227"/>
      <c r="E12" s="227"/>
      <c r="F12" s="227"/>
      <c r="G12" s="227"/>
      <c r="H12" s="227"/>
      <c r="I12" s="227"/>
      <c r="J12" s="228"/>
      <c r="K12" s="22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row>
    <row r="13" spans="1:49" s="45" customFormat="1" ht="14.1" customHeight="1" x14ac:dyDescent="0.2">
      <c r="A13" s="226"/>
      <c r="B13" s="227"/>
      <c r="C13" s="227"/>
      <c r="D13" s="227"/>
      <c r="E13" s="227"/>
      <c r="F13" s="227"/>
      <c r="G13" s="227"/>
      <c r="H13" s="227"/>
      <c r="I13" s="227"/>
      <c r="J13" s="228"/>
      <c r="K13" s="22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row>
    <row r="14" spans="1:49" s="45" customFormat="1" ht="14.1" customHeight="1" x14ac:dyDescent="0.2">
      <c r="A14" s="226"/>
      <c r="B14" s="227"/>
      <c r="C14" s="227"/>
      <c r="D14" s="227"/>
      <c r="E14" s="227"/>
      <c r="F14" s="227"/>
      <c r="G14" s="227"/>
      <c r="H14" s="227"/>
      <c r="I14" s="227"/>
      <c r="J14" s="228"/>
      <c r="K14" s="22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row>
    <row r="15" spans="1:49" s="45" customFormat="1" ht="14.1" customHeight="1" x14ac:dyDescent="0.2">
      <c r="A15" s="226"/>
      <c r="B15" s="227"/>
      <c r="C15" s="227"/>
      <c r="D15" s="227"/>
      <c r="E15" s="227"/>
      <c r="F15" s="227"/>
      <c r="G15" s="227"/>
      <c r="H15" s="227"/>
      <c r="I15" s="227"/>
      <c r="J15" s="228"/>
      <c r="K15" s="22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row>
    <row r="16" spans="1:49" s="45" customFormat="1" ht="14.1" customHeight="1" x14ac:dyDescent="0.2">
      <c r="A16" s="226"/>
      <c r="B16" s="227"/>
      <c r="C16" s="227"/>
      <c r="D16" s="227"/>
      <c r="E16" s="227"/>
      <c r="F16" s="227"/>
      <c r="G16" s="227"/>
      <c r="H16" s="227"/>
      <c r="I16" s="227"/>
      <c r="J16" s="228"/>
      <c r="K16" s="22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row>
    <row r="17" spans="1:49" s="45" customFormat="1" ht="14.1" customHeight="1" x14ac:dyDescent="0.2">
      <c r="A17" s="226"/>
      <c r="B17" s="227"/>
      <c r="C17" s="227"/>
      <c r="D17" s="227"/>
      <c r="E17" s="227"/>
      <c r="F17" s="227"/>
      <c r="G17" s="227"/>
      <c r="H17" s="227"/>
      <c r="I17" s="227"/>
      <c r="J17" s="228"/>
      <c r="K17" s="22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row>
    <row r="18" spans="1:49" s="45" customFormat="1" ht="14.1" customHeight="1" x14ac:dyDescent="0.2">
      <c r="A18" s="226"/>
      <c r="B18" s="227"/>
      <c r="C18" s="227"/>
      <c r="D18" s="227"/>
      <c r="E18" s="227"/>
      <c r="F18" s="227"/>
      <c r="G18" s="227"/>
      <c r="H18" s="227"/>
      <c r="I18" s="227"/>
      <c r="J18" s="228"/>
      <c r="K18" s="22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row>
    <row r="19" spans="1:49" s="45" customFormat="1" ht="14.1" customHeight="1" x14ac:dyDescent="0.2">
      <c r="A19" s="226"/>
      <c r="B19" s="227"/>
      <c r="C19" s="227"/>
      <c r="D19" s="227"/>
      <c r="E19" s="227"/>
      <c r="F19" s="227"/>
      <c r="G19" s="227"/>
      <c r="H19" s="227"/>
      <c r="I19" s="227"/>
      <c r="J19" s="228"/>
      <c r="K19" s="22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row>
    <row r="20" spans="1:49" s="45" customFormat="1" ht="14.1" customHeight="1" x14ac:dyDescent="0.2">
      <c r="A20" s="226"/>
      <c r="B20" s="227"/>
      <c r="C20" s="227"/>
      <c r="D20" s="227"/>
      <c r="E20" s="227"/>
      <c r="F20" s="227"/>
      <c r="G20" s="227"/>
      <c r="H20" s="227"/>
      <c r="I20" s="227"/>
      <c r="J20" s="228"/>
      <c r="K20" s="22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row>
    <row r="21" spans="1:49" s="45" customFormat="1" ht="14.1" customHeight="1" x14ac:dyDescent="0.2">
      <c r="A21" s="226"/>
      <c r="B21" s="227"/>
      <c r="C21" s="227"/>
      <c r="D21" s="227"/>
      <c r="E21" s="227"/>
      <c r="F21" s="227"/>
      <c r="G21" s="227"/>
      <c r="H21" s="227"/>
      <c r="I21" s="227"/>
      <c r="J21" s="228"/>
      <c r="K21" s="22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row>
    <row r="22" spans="1:49" s="45" customFormat="1" ht="14.1" customHeight="1" x14ac:dyDescent="0.2">
      <c r="A22" s="226"/>
      <c r="B22" s="227"/>
      <c r="C22" s="227"/>
      <c r="D22" s="227"/>
      <c r="E22" s="227"/>
      <c r="F22" s="227"/>
      <c r="G22" s="227"/>
      <c r="H22" s="227"/>
      <c r="I22" s="227"/>
      <c r="J22" s="228"/>
      <c r="K22" s="22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row>
    <row r="23" spans="1:49" s="45" customFormat="1" ht="14.1" customHeight="1" x14ac:dyDescent="0.2">
      <c r="A23" s="226"/>
      <c r="B23" s="227"/>
      <c r="C23" s="227"/>
      <c r="D23" s="227"/>
      <c r="E23" s="227"/>
      <c r="F23" s="227"/>
      <c r="G23" s="227"/>
      <c r="H23" s="227"/>
      <c r="I23" s="227"/>
      <c r="J23" s="228"/>
      <c r="K23" s="22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row>
    <row r="24" spans="1:49" s="45" customFormat="1" ht="14.1" customHeight="1" x14ac:dyDescent="0.2">
      <c r="A24" s="226"/>
      <c r="B24" s="227"/>
      <c r="C24" s="227"/>
      <c r="D24" s="227"/>
      <c r="E24" s="227"/>
      <c r="F24" s="227"/>
      <c r="G24" s="227"/>
      <c r="H24" s="227"/>
      <c r="I24" s="227"/>
      <c r="J24" s="228"/>
      <c r="K24" s="22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row>
    <row r="25" spans="1:49" s="45" customFormat="1" ht="14.1" customHeight="1" x14ac:dyDescent="0.2">
      <c r="A25" s="226"/>
      <c r="B25" s="227"/>
      <c r="C25" s="227"/>
      <c r="D25" s="227"/>
      <c r="E25" s="227"/>
      <c r="F25" s="227"/>
      <c r="G25" s="227"/>
      <c r="H25" s="227"/>
      <c r="I25" s="227"/>
      <c r="J25" s="228"/>
      <c r="K25" s="22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row>
    <row r="26" spans="1:49" s="45" customFormat="1" ht="14.1" customHeight="1" x14ac:dyDescent="0.2">
      <c r="A26" s="226"/>
      <c r="B26" s="227"/>
      <c r="C26" s="227"/>
      <c r="D26" s="227"/>
      <c r="E26" s="227"/>
      <c r="F26" s="227"/>
      <c r="G26" s="227"/>
      <c r="H26" s="227"/>
      <c r="I26" s="227"/>
      <c r="J26" s="228"/>
      <c r="K26" s="22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row>
    <row r="27" spans="1:49" s="45" customFormat="1" ht="14.1" customHeight="1" x14ac:dyDescent="0.2">
      <c r="A27" s="226"/>
      <c r="B27" s="227"/>
      <c r="C27" s="227"/>
      <c r="D27" s="227"/>
      <c r="E27" s="227"/>
      <c r="F27" s="227"/>
      <c r="G27" s="227"/>
      <c r="H27" s="227"/>
      <c r="I27" s="227"/>
      <c r="J27" s="228"/>
      <c r="K27" s="22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row>
    <row r="28" spans="1:49" s="45" customFormat="1" ht="14.1" customHeight="1" x14ac:dyDescent="0.2">
      <c r="A28" s="226"/>
      <c r="B28" s="227"/>
      <c r="C28" s="227"/>
      <c r="D28" s="227"/>
      <c r="E28" s="227"/>
      <c r="F28" s="227"/>
      <c r="G28" s="227"/>
      <c r="H28" s="227"/>
      <c r="I28" s="227"/>
      <c r="J28" s="228"/>
      <c r="K28" s="22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row>
    <row r="29" spans="1:49" s="45" customFormat="1" ht="14.1" customHeight="1" x14ac:dyDescent="0.2">
      <c r="A29" s="226"/>
      <c r="B29" s="227"/>
      <c r="C29" s="227"/>
      <c r="D29" s="227"/>
      <c r="E29" s="227"/>
      <c r="F29" s="227"/>
      <c r="G29" s="227"/>
      <c r="H29" s="227"/>
      <c r="I29" s="227"/>
      <c r="J29" s="228"/>
      <c r="K29" s="22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row>
    <row r="30" spans="1:49" s="45" customFormat="1" ht="14.1" customHeight="1" x14ac:dyDescent="0.2">
      <c r="A30" s="226"/>
      <c r="B30" s="227"/>
      <c r="C30" s="227"/>
      <c r="D30" s="227"/>
      <c r="E30" s="227"/>
      <c r="F30" s="227"/>
      <c r="G30" s="227"/>
      <c r="H30" s="227"/>
      <c r="I30" s="227"/>
      <c r="J30" s="228"/>
      <c r="K30" s="22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row>
    <row r="31" spans="1:49" s="45" customFormat="1" ht="14.1" customHeight="1" x14ac:dyDescent="0.2">
      <c r="A31" s="226"/>
      <c r="B31" s="227"/>
      <c r="C31" s="227"/>
      <c r="D31" s="227"/>
      <c r="E31" s="227"/>
      <c r="F31" s="227"/>
      <c r="G31" s="227"/>
      <c r="H31" s="227"/>
      <c r="I31" s="227"/>
      <c r="J31" s="228"/>
      <c r="K31" s="22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row>
    <row r="32" spans="1:49" s="45" customFormat="1" ht="14.1" customHeight="1" x14ac:dyDescent="0.2">
      <c r="A32" s="226"/>
      <c r="B32" s="227"/>
      <c r="C32" s="227"/>
      <c r="D32" s="227"/>
      <c r="E32" s="227"/>
      <c r="F32" s="227"/>
      <c r="G32" s="227"/>
      <c r="H32" s="227"/>
      <c r="I32" s="227"/>
      <c r="J32" s="228"/>
      <c r="K32" s="22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row>
    <row r="33" spans="1:49" s="45" customFormat="1" ht="14.1" customHeight="1" x14ac:dyDescent="0.2">
      <c r="A33" s="226"/>
      <c r="B33" s="227"/>
      <c r="C33" s="227"/>
      <c r="D33" s="227"/>
      <c r="E33" s="227"/>
      <c r="F33" s="227"/>
      <c r="G33" s="227"/>
      <c r="H33" s="227"/>
      <c r="I33" s="227"/>
      <c r="J33" s="228"/>
      <c r="K33" s="22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row>
    <row r="34" spans="1:49" s="45" customFormat="1" ht="14.1" customHeight="1" x14ac:dyDescent="0.2">
      <c r="A34" s="226"/>
      <c r="B34" s="227"/>
      <c r="C34" s="227"/>
      <c r="D34" s="227"/>
      <c r="E34" s="227"/>
      <c r="F34" s="227"/>
      <c r="G34" s="227"/>
      <c r="H34" s="227"/>
      <c r="I34" s="227"/>
      <c r="J34" s="228"/>
      <c r="K34" s="22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row>
    <row r="35" spans="1:49" s="45" customFormat="1" ht="14.1" customHeight="1" x14ac:dyDescent="0.2">
      <c r="A35" s="226"/>
      <c r="B35" s="227"/>
      <c r="C35" s="227"/>
      <c r="D35" s="227"/>
      <c r="E35" s="227"/>
      <c r="F35" s="227"/>
      <c r="G35" s="227"/>
      <c r="H35" s="227"/>
      <c r="I35" s="227"/>
      <c r="J35" s="228"/>
      <c r="K35" s="22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row>
    <row r="36" spans="1:49" s="45" customFormat="1" ht="14.1" customHeight="1" x14ac:dyDescent="0.2">
      <c r="A36" s="226"/>
      <c r="B36" s="227"/>
      <c r="C36" s="227"/>
      <c r="D36" s="227"/>
      <c r="E36" s="227"/>
      <c r="F36" s="227"/>
      <c r="G36" s="227"/>
      <c r="H36" s="227"/>
      <c r="I36" s="227"/>
      <c r="J36" s="228"/>
      <c r="K36" s="22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row>
    <row r="37" spans="1:49" s="45" customFormat="1" ht="14.1" customHeight="1" x14ac:dyDescent="0.2">
      <c r="A37" s="226"/>
      <c r="B37" s="227"/>
      <c r="C37" s="227"/>
      <c r="D37" s="227"/>
      <c r="E37" s="227"/>
      <c r="F37" s="227"/>
      <c r="G37" s="227"/>
      <c r="H37" s="227"/>
      <c r="I37" s="227"/>
      <c r="J37" s="228"/>
      <c r="K37" s="22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row>
    <row r="38" spans="1:49" s="45" customFormat="1" ht="14.1" customHeight="1" x14ac:dyDescent="0.2">
      <c r="A38" s="226"/>
      <c r="B38" s="227"/>
      <c r="C38" s="227"/>
      <c r="D38" s="227"/>
      <c r="E38" s="227"/>
      <c r="F38" s="227"/>
      <c r="G38" s="227"/>
      <c r="H38" s="227"/>
      <c r="I38" s="227"/>
      <c r="J38" s="228"/>
      <c r="K38" s="22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row>
    <row r="39" spans="1:49" s="45" customFormat="1" ht="14.1" customHeight="1" x14ac:dyDescent="0.2">
      <c r="A39" s="226"/>
      <c r="B39" s="227"/>
      <c r="C39" s="227"/>
      <c r="D39" s="227"/>
      <c r="E39" s="227"/>
      <c r="F39" s="227"/>
      <c r="G39" s="227"/>
      <c r="H39" s="227"/>
      <c r="I39" s="227"/>
      <c r="J39" s="228"/>
      <c r="K39" s="22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row>
    <row r="40" spans="1:49" s="45" customFormat="1" ht="14.1" customHeight="1" x14ac:dyDescent="0.2">
      <c r="A40" s="226"/>
      <c r="B40" s="227"/>
      <c r="C40" s="227"/>
      <c r="D40" s="227"/>
      <c r="E40" s="227"/>
      <c r="F40" s="227"/>
      <c r="G40" s="227"/>
      <c r="H40" s="227"/>
      <c r="I40" s="227"/>
      <c r="J40" s="228"/>
      <c r="K40" s="22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row>
    <row r="41" spans="1:49" s="45" customFormat="1" ht="14.1" customHeight="1" x14ac:dyDescent="0.2">
      <c r="A41" s="226"/>
      <c r="B41" s="227"/>
      <c r="C41" s="227"/>
      <c r="D41" s="227"/>
      <c r="E41" s="227"/>
      <c r="F41" s="227"/>
      <c r="G41" s="227"/>
      <c r="H41" s="227"/>
      <c r="I41" s="227"/>
      <c r="J41" s="228"/>
      <c r="K41" s="22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row>
    <row r="42" spans="1:49" s="45" customFormat="1" ht="14.1" customHeight="1" x14ac:dyDescent="0.2">
      <c r="A42" s="226"/>
      <c r="B42" s="227"/>
      <c r="C42" s="227"/>
      <c r="D42" s="227"/>
      <c r="E42" s="227"/>
      <c r="F42" s="227"/>
      <c r="G42" s="227"/>
      <c r="H42" s="227"/>
      <c r="I42" s="227"/>
      <c r="J42" s="228"/>
      <c r="K42" s="22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row>
    <row r="43" spans="1:49" s="45" customFormat="1" ht="14.1" customHeight="1" x14ac:dyDescent="0.2">
      <c r="A43" s="226"/>
      <c r="B43" s="227"/>
      <c r="C43" s="227"/>
      <c r="D43" s="227"/>
      <c r="E43" s="227"/>
      <c r="F43" s="227"/>
      <c r="G43" s="227"/>
      <c r="H43" s="227"/>
      <c r="I43" s="227"/>
      <c r="J43" s="228"/>
      <c r="K43" s="22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row>
    <row r="44" spans="1:49" s="45" customFormat="1" ht="14.1" customHeight="1" x14ac:dyDescent="0.2">
      <c r="A44" s="226"/>
      <c r="B44" s="227"/>
      <c r="C44" s="227"/>
      <c r="D44" s="227"/>
      <c r="E44" s="227"/>
      <c r="F44" s="227"/>
      <c r="G44" s="227"/>
      <c r="H44" s="227"/>
      <c r="I44" s="227"/>
      <c r="J44" s="228"/>
      <c r="K44" s="22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row>
    <row r="45" spans="1:49" s="45" customFormat="1" ht="14.1" customHeight="1" x14ac:dyDescent="0.2">
      <c r="A45" s="226"/>
      <c r="B45" s="227"/>
      <c r="C45" s="227"/>
      <c r="D45" s="227"/>
      <c r="E45" s="227"/>
      <c r="F45" s="227"/>
      <c r="G45" s="227"/>
      <c r="H45" s="227"/>
      <c r="I45" s="227"/>
      <c r="J45" s="228"/>
      <c r="K45" s="22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row>
    <row r="46" spans="1:49" s="45" customFormat="1" ht="14.1" customHeight="1" x14ac:dyDescent="0.2">
      <c r="A46" s="226"/>
      <c r="B46" s="227"/>
      <c r="C46" s="227"/>
      <c r="D46" s="227"/>
      <c r="E46" s="227"/>
      <c r="F46" s="227"/>
      <c r="G46" s="227"/>
      <c r="H46" s="227"/>
      <c r="I46" s="227"/>
      <c r="J46" s="228"/>
      <c r="K46" s="22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row>
    <row r="47" spans="1:49" s="45" customFormat="1" ht="14.1" customHeight="1" x14ac:dyDescent="0.2">
      <c r="A47" s="226"/>
      <c r="B47" s="227"/>
      <c r="C47" s="227"/>
      <c r="D47" s="227"/>
      <c r="E47" s="227"/>
      <c r="F47" s="227"/>
      <c r="G47" s="227"/>
      <c r="H47" s="227"/>
      <c r="I47" s="227"/>
      <c r="J47" s="228"/>
      <c r="K47" s="22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row>
    <row r="48" spans="1:49" s="45" customFormat="1" ht="14.1" customHeight="1" x14ac:dyDescent="0.2">
      <c r="A48" s="226"/>
      <c r="B48" s="227"/>
      <c r="C48" s="227"/>
      <c r="D48" s="227"/>
      <c r="E48" s="227"/>
      <c r="F48" s="227"/>
      <c r="G48" s="227"/>
      <c r="H48" s="227"/>
      <c r="I48" s="227"/>
      <c r="J48" s="228"/>
      <c r="K48" s="22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row>
    <row r="49" spans="1:49" s="45" customFormat="1" ht="14.1" customHeight="1" x14ac:dyDescent="0.2">
      <c r="A49" s="226"/>
      <c r="B49" s="227"/>
      <c r="C49" s="227"/>
      <c r="D49" s="227"/>
      <c r="E49" s="227"/>
      <c r="F49" s="227"/>
      <c r="G49" s="227"/>
      <c r="H49" s="227"/>
      <c r="I49" s="227"/>
      <c r="J49" s="228"/>
      <c r="K49" s="22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row>
    <row r="50" spans="1:49" s="45" customFormat="1" ht="14.1" customHeight="1" x14ac:dyDescent="0.2">
      <c r="A50" s="226"/>
      <c r="B50" s="227"/>
      <c r="C50" s="227"/>
      <c r="D50" s="227"/>
      <c r="E50" s="227"/>
      <c r="F50" s="227"/>
      <c r="G50" s="227"/>
      <c r="H50" s="227"/>
      <c r="I50" s="227"/>
      <c r="J50" s="228"/>
      <c r="K50" s="22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row>
    <row r="51" spans="1:49" s="45" customFormat="1" ht="14.1" hidden="1" customHeight="1" x14ac:dyDescent="0.2">
      <c r="A51" s="226"/>
      <c r="B51" s="227"/>
      <c r="C51" s="227"/>
      <c r="D51" s="227"/>
      <c r="E51" s="227"/>
      <c r="F51" s="227"/>
      <c r="G51" s="227"/>
      <c r="H51" s="227"/>
      <c r="I51" s="227"/>
      <c r="J51" s="228"/>
      <c r="K51" s="22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row>
    <row r="52" spans="1:49" s="45" customFormat="1" ht="14.1" hidden="1" customHeight="1" x14ac:dyDescent="0.2">
      <c r="A52" s="226"/>
      <c r="B52" s="227"/>
      <c r="C52" s="227"/>
      <c r="D52" s="227"/>
      <c r="E52" s="227"/>
      <c r="F52" s="227"/>
      <c r="G52" s="227"/>
      <c r="H52" s="227"/>
      <c r="I52" s="227"/>
      <c r="J52" s="228"/>
      <c r="K52" s="22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row>
    <row r="53" spans="1:49" s="45" customFormat="1" ht="14.1" hidden="1" customHeight="1" x14ac:dyDescent="0.2">
      <c r="A53" s="226"/>
      <c r="B53" s="227"/>
      <c r="C53" s="227"/>
      <c r="D53" s="227"/>
      <c r="E53" s="227"/>
      <c r="F53" s="227"/>
      <c r="G53" s="227"/>
      <c r="H53" s="227"/>
      <c r="I53" s="227"/>
      <c r="J53" s="228"/>
      <c r="K53" s="22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row>
    <row r="54" spans="1:49" s="45" customFormat="1" ht="14.1" hidden="1" customHeight="1" x14ac:dyDescent="0.2">
      <c r="A54" s="226"/>
      <c r="B54" s="227"/>
      <c r="C54" s="227"/>
      <c r="D54" s="227"/>
      <c r="E54" s="227"/>
      <c r="F54" s="227"/>
      <c r="G54" s="227"/>
      <c r="H54" s="227"/>
      <c r="I54" s="227"/>
      <c r="J54" s="228"/>
      <c r="K54" s="22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row>
    <row r="55" spans="1:49" s="45" customFormat="1" ht="14.1" hidden="1" customHeight="1" x14ac:dyDescent="0.2">
      <c r="A55" s="226"/>
      <c r="B55" s="227"/>
      <c r="C55" s="227"/>
      <c r="D55" s="227"/>
      <c r="E55" s="227"/>
      <c r="F55" s="227"/>
      <c r="G55" s="227"/>
      <c r="H55" s="227"/>
      <c r="I55" s="227"/>
      <c r="J55" s="228"/>
      <c r="K55" s="22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row>
    <row r="56" spans="1:49" s="45" customFormat="1" ht="14.1" hidden="1" customHeight="1" x14ac:dyDescent="0.2">
      <c r="A56" s="226"/>
      <c r="B56" s="227"/>
      <c r="C56" s="227"/>
      <c r="D56" s="227"/>
      <c r="E56" s="227"/>
      <c r="F56" s="227"/>
      <c r="G56" s="227"/>
      <c r="H56" s="227"/>
      <c r="I56" s="227"/>
      <c r="J56" s="228"/>
      <c r="K56" s="22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row>
    <row r="57" spans="1:49" s="45" customFormat="1" ht="14.1" hidden="1" customHeight="1" x14ac:dyDescent="0.2">
      <c r="A57" s="226"/>
      <c r="B57" s="227"/>
      <c r="C57" s="227"/>
      <c r="D57" s="227"/>
      <c r="E57" s="227"/>
      <c r="F57" s="227"/>
      <c r="G57" s="227"/>
      <c r="H57" s="227"/>
      <c r="I57" s="227"/>
      <c r="J57" s="228"/>
      <c r="K57" s="22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row>
    <row r="58" spans="1:49" s="45" customFormat="1" ht="14.1" hidden="1" customHeight="1" x14ac:dyDescent="0.2">
      <c r="A58" s="226"/>
      <c r="B58" s="227"/>
      <c r="C58" s="227"/>
      <c r="D58" s="227"/>
      <c r="E58" s="227"/>
      <c r="F58" s="227"/>
      <c r="G58" s="227"/>
      <c r="H58" s="227"/>
      <c r="I58" s="227"/>
      <c r="J58" s="228"/>
      <c r="K58" s="22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row>
    <row r="59" spans="1:49" s="45" customFormat="1" ht="14.1" hidden="1" customHeight="1" x14ac:dyDescent="0.2">
      <c r="A59" s="226"/>
      <c r="B59" s="227"/>
      <c r="C59" s="227"/>
      <c r="D59" s="227"/>
      <c r="E59" s="227"/>
      <c r="F59" s="227"/>
      <c r="G59" s="227"/>
      <c r="H59" s="227"/>
      <c r="I59" s="227"/>
      <c r="J59" s="228"/>
      <c r="K59" s="22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row>
    <row r="60" spans="1:49" s="45" customFormat="1" ht="14.1" hidden="1" customHeight="1" x14ac:dyDescent="0.2">
      <c r="A60" s="226"/>
      <c r="B60" s="227"/>
      <c r="C60" s="227"/>
      <c r="D60" s="227"/>
      <c r="E60" s="227"/>
      <c r="F60" s="227"/>
      <c r="G60" s="227"/>
      <c r="H60" s="227"/>
      <c r="I60" s="227"/>
      <c r="J60" s="228"/>
      <c r="K60" s="22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row>
    <row r="61" spans="1:49" s="45" customFormat="1" ht="14.1" hidden="1" customHeight="1" x14ac:dyDescent="0.2">
      <c r="A61" s="226"/>
      <c r="B61" s="227"/>
      <c r="C61" s="227"/>
      <c r="D61" s="227"/>
      <c r="E61" s="227"/>
      <c r="F61" s="227"/>
      <c r="G61" s="227"/>
      <c r="H61" s="227"/>
      <c r="I61" s="227"/>
      <c r="J61" s="228"/>
      <c r="K61" s="22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row>
    <row r="62" spans="1:49" s="45" customFormat="1" ht="14.1" hidden="1" customHeight="1" x14ac:dyDescent="0.2">
      <c r="A62" s="226"/>
      <c r="B62" s="227"/>
      <c r="C62" s="227"/>
      <c r="D62" s="227"/>
      <c r="E62" s="227"/>
      <c r="F62" s="227"/>
      <c r="G62" s="227"/>
      <c r="H62" s="227"/>
      <c r="I62" s="227"/>
      <c r="J62" s="228"/>
      <c r="K62" s="22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row>
    <row r="63" spans="1:49" s="45" customFormat="1" ht="14.1" hidden="1" customHeight="1" x14ac:dyDescent="0.2">
      <c r="A63" s="226"/>
      <c r="B63" s="227"/>
      <c r="C63" s="227"/>
      <c r="D63" s="227"/>
      <c r="E63" s="227"/>
      <c r="F63" s="227"/>
      <c r="G63" s="227"/>
      <c r="H63" s="227"/>
      <c r="I63" s="227"/>
      <c r="J63" s="228"/>
      <c r="K63" s="22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row>
    <row r="64" spans="1:49" s="45" customFormat="1" ht="14.1" hidden="1" customHeight="1" x14ac:dyDescent="0.2">
      <c r="A64" s="226"/>
      <c r="B64" s="227"/>
      <c r="C64" s="227"/>
      <c r="D64" s="227"/>
      <c r="E64" s="227"/>
      <c r="F64" s="227"/>
      <c r="G64" s="227"/>
      <c r="H64" s="227"/>
      <c r="I64" s="227"/>
      <c r="J64" s="228"/>
      <c r="K64" s="22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row>
    <row r="65" spans="1:49" s="45" customFormat="1" ht="14.1" hidden="1" customHeight="1" x14ac:dyDescent="0.2">
      <c r="A65" s="226"/>
      <c r="B65" s="227"/>
      <c r="C65" s="227"/>
      <c r="D65" s="227"/>
      <c r="E65" s="227"/>
      <c r="F65" s="227"/>
      <c r="G65" s="227"/>
      <c r="H65" s="227"/>
      <c r="I65" s="227"/>
      <c r="J65" s="228"/>
      <c r="K65" s="22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row>
    <row r="66" spans="1:49" s="45" customFormat="1" ht="14.1" hidden="1" customHeight="1" x14ac:dyDescent="0.2">
      <c r="A66" s="226"/>
      <c r="B66" s="227"/>
      <c r="C66" s="227"/>
      <c r="D66" s="227"/>
      <c r="E66" s="227"/>
      <c r="F66" s="227"/>
      <c r="G66" s="227"/>
      <c r="H66" s="227"/>
      <c r="I66" s="227"/>
      <c r="J66" s="228"/>
      <c r="K66" s="22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row>
    <row r="67" spans="1:49" s="45" customFormat="1" ht="14.1" hidden="1" customHeight="1" x14ac:dyDescent="0.2">
      <c r="A67" s="226"/>
      <c r="B67" s="227"/>
      <c r="C67" s="227"/>
      <c r="D67" s="227"/>
      <c r="E67" s="227"/>
      <c r="F67" s="227"/>
      <c r="G67" s="227"/>
      <c r="H67" s="227"/>
      <c r="I67" s="227"/>
      <c r="J67" s="228"/>
      <c r="K67" s="22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row>
    <row r="68" spans="1:49" s="45" customFormat="1" ht="14.1" hidden="1" customHeight="1" x14ac:dyDescent="0.2">
      <c r="A68" s="226"/>
      <c r="B68" s="227"/>
      <c r="C68" s="227"/>
      <c r="D68" s="227"/>
      <c r="E68" s="227"/>
      <c r="F68" s="227"/>
      <c r="G68" s="227"/>
      <c r="H68" s="227"/>
      <c r="I68" s="227"/>
      <c r="J68" s="228"/>
      <c r="K68" s="22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row>
    <row r="69" spans="1:49" s="45" customFormat="1" ht="14.1" hidden="1" customHeight="1" x14ac:dyDescent="0.2">
      <c r="A69" s="226"/>
      <c r="B69" s="227"/>
      <c r="C69" s="227"/>
      <c r="D69" s="227"/>
      <c r="E69" s="227"/>
      <c r="F69" s="227"/>
      <c r="G69" s="227"/>
      <c r="H69" s="227"/>
      <c r="I69" s="227"/>
      <c r="J69" s="228"/>
      <c r="K69" s="22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row>
    <row r="70" spans="1:49" s="45" customFormat="1" ht="14.1" hidden="1" customHeight="1" x14ac:dyDescent="0.2">
      <c r="A70" s="226"/>
      <c r="B70" s="227"/>
      <c r="C70" s="227"/>
      <c r="D70" s="227"/>
      <c r="E70" s="227"/>
      <c r="F70" s="227"/>
      <c r="G70" s="227"/>
      <c r="H70" s="227"/>
      <c r="I70" s="227"/>
      <c r="J70" s="228"/>
      <c r="K70" s="22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row>
    <row r="71" spans="1:49" s="45" customFormat="1" ht="14.1" hidden="1" customHeight="1" x14ac:dyDescent="0.2">
      <c r="A71" s="226"/>
      <c r="B71" s="227"/>
      <c r="C71" s="227"/>
      <c r="D71" s="227"/>
      <c r="E71" s="227"/>
      <c r="F71" s="227"/>
      <c r="G71" s="227"/>
      <c r="H71" s="227"/>
      <c r="I71" s="227"/>
      <c r="J71" s="228"/>
      <c r="K71" s="22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row>
    <row r="72" spans="1:49" s="45" customFormat="1" ht="14.1" hidden="1" customHeight="1" x14ac:dyDescent="0.2">
      <c r="A72" s="226"/>
      <c r="B72" s="227"/>
      <c r="C72" s="227"/>
      <c r="D72" s="227"/>
      <c r="E72" s="227"/>
      <c r="F72" s="227"/>
      <c r="G72" s="227"/>
      <c r="H72" s="227"/>
      <c r="I72" s="227"/>
      <c r="J72" s="228"/>
      <c r="K72" s="22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row>
    <row r="73" spans="1:49" s="45" customFormat="1" ht="14.1" hidden="1" customHeight="1" x14ac:dyDescent="0.2">
      <c r="A73" s="226"/>
      <c r="B73" s="227"/>
      <c r="C73" s="227"/>
      <c r="D73" s="227"/>
      <c r="E73" s="227"/>
      <c r="F73" s="227"/>
      <c r="G73" s="227"/>
      <c r="H73" s="227"/>
      <c r="I73" s="227"/>
      <c r="J73" s="228"/>
      <c r="K73" s="22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row>
    <row r="74" spans="1:49" s="45" customFormat="1" ht="14.1" hidden="1" customHeight="1" x14ac:dyDescent="0.2">
      <c r="A74" s="226"/>
      <c r="B74" s="227"/>
      <c r="C74" s="227"/>
      <c r="D74" s="227"/>
      <c r="E74" s="227"/>
      <c r="F74" s="227"/>
      <c r="G74" s="227"/>
      <c r="H74" s="227"/>
      <c r="I74" s="227"/>
      <c r="J74" s="228"/>
      <c r="K74" s="22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row>
    <row r="75" spans="1:49" s="45" customFormat="1" ht="14.1" hidden="1" customHeight="1" x14ac:dyDescent="0.2">
      <c r="A75" s="226"/>
      <c r="B75" s="227"/>
      <c r="C75" s="227"/>
      <c r="D75" s="227"/>
      <c r="E75" s="227"/>
      <c r="F75" s="227"/>
      <c r="G75" s="227"/>
      <c r="H75" s="227"/>
      <c r="I75" s="227"/>
      <c r="J75" s="228"/>
      <c r="K75" s="22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row>
    <row r="76" spans="1:49" s="45" customFormat="1" ht="14.1" hidden="1" customHeight="1" x14ac:dyDescent="0.2">
      <c r="A76" s="226"/>
      <c r="B76" s="227"/>
      <c r="C76" s="227"/>
      <c r="D76" s="227"/>
      <c r="E76" s="227"/>
      <c r="F76" s="227"/>
      <c r="G76" s="227"/>
      <c r="H76" s="227"/>
      <c r="I76" s="227"/>
      <c r="J76" s="228"/>
      <c r="K76" s="22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row>
    <row r="77" spans="1:49" s="45" customFormat="1" ht="14.1" hidden="1" customHeight="1" x14ac:dyDescent="0.2">
      <c r="A77" s="226"/>
      <c r="B77" s="227"/>
      <c r="C77" s="227"/>
      <c r="D77" s="227"/>
      <c r="E77" s="227"/>
      <c r="F77" s="227"/>
      <c r="G77" s="227"/>
      <c r="H77" s="227"/>
      <c r="I77" s="227"/>
      <c r="J77" s="228"/>
      <c r="K77" s="22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row>
    <row r="78" spans="1:49" s="45" customFormat="1" ht="14.1" hidden="1" customHeight="1" x14ac:dyDescent="0.2">
      <c r="A78" s="226"/>
      <c r="B78" s="227"/>
      <c r="C78" s="227"/>
      <c r="D78" s="227"/>
      <c r="E78" s="227"/>
      <c r="F78" s="227"/>
      <c r="G78" s="227"/>
      <c r="H78" s="227"/>
      <c r="I78" s="227"/>
      <c r="J78" s="228"/>
      <c r="K78" s="22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row>
    <row r="79" spans="1:49" s="45" customFormat="1" ht="14.1" hidden="1" customHeight="1" x14ac:dyDescent="0.2">
      <c r="A79" s="226"/>
      <c r="B79" s="227"/>
      <c r="C79" s="227"/>
      <c r="D79" s="227"/>
      <c r="E79" s="227"/>
      <c r="F79" s="227"/>
      <c r="G79" s="227"/>
      <c r="H79" s="227"/>
      <c r="I79" s="227"/>
      <c r="J79" s="228"/>
      <c r="K79" s="22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row>
    <row r="80" spans="1:49" s="45" customFormat="1" ht="14.1" hidden="1" customHeight="1" x14ac:dyDescent="0.2">
      <c r="A80" s="226"/>
      <c r="B80" s="227"/>
      <c r="C80" s="227"/>
      <c r="D80" s="227"/>
      <c r="E80" s="227"/>
      <c r="F80" s="227"/>
      <c r="G80" s="227"/>
      <c r="H80" s="227"/>
      <c r="I80" s="227"/>
      <c r="J80" s="228"/>
      <c r="K80" s="22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row r="81" spans="1:49" s="45" customFormat="1" ht="14.1" hidden="1" customHeight="1" x14ac:dyDescent="0.2">
      <c r="A81" s="226"/>
      <c r="B81" s="227"/>
      <c r="C81" s="227"/>
      <c r="D81" s="227"/>
      <c r="E81" s="227"/>
      <c r="F81" s="227"/>
      <c r="G81" s="227"/>
      <c r="H81" s="227"/>
      <c r="I81" s="227"/>
      <c r="J81" s="228"/>
      <c r="K81" s="22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row>
    <row r="82" spans="1:49" s="45" customFormat="1" ht="14.1" hidden="1" customHeight="1" x14ac:dyDescent="0.2">
      <c r="A82" s="226"/>
      <c r="B82" s="227"/>
      <c r="C82" s="227"/>
      <c r="D82" s="227"/>
      <c r="E82" s="227"/>
      <c r="F82" s="227"/>
      <c r="G82" s="227"/>
      <c r="H82" s="227"/>
      <c r="I82" s="227"/>
      <c r="J82" s="228"/>
      <c r="K82" s="22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row>
    <row r="83" spans="1:49" s="45" customFormat="1" ht="14.1" hidden="1" customHeight="1" x14ac:dyDescent="0.2">
      <c r="A83" s="226"/>
      <c r="B83" s="227"/>
      <c r="C83" s="227"/>
      <c r="D83" s="227"/>
      <c r="E83" s="227"/>
      <c r="F83" s="227"/>
      <c r="G83" s="227"/>
      <c r="H83" s="227"/>
      <c r="I83" s="227"/>
      <c r="J83" s="228"/>
      <c r="K83" s="22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row>
    <row r="84" spans="1:49" s="45" customFormat="1" ht="14.1" hidden="1" customHeight="1" x14ac:dyDescent="0.2">
      <c r="A84" s="226"/>
      <c r="B84" s="227"/>
      <c r="C84" s="227"/>
      <c r="D84" s="227"/>
      <c r="E84" s="227"/>
      <c r="F84" s="227"/>
      <c r="G84" s="227"/>
      <c r="H84" s="227"/>
      <c r="I84" s="227"/>
      <c r="J84" s="228"/>
      <c r="K84" s="22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row>
    <row r="85" spans="1:49" s="45" customFormat="1" ht="14.1" hidden="1" customHeight="1" x14ac:dyDescent="0.2">
      <c r="A85" s="226"/>
      <c r="B85" s="227"/>
      <c r="C85" s="227"/>
      <c r="D85" s="227"/>
      <c r="E85" s="227"/>
      <c r="F85" s="227"/>
      <c r="G85" s="227"/>
      <c r="H85" s="227"/>
      <c r="I85" s="227"/>
      <c r="J85" s="228"/>
      <c r="K85" s="22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row>
    <row r="86" spans="1:49" s="45" customFormat="1" ht="14.1" hidden="1" customHeight="1" x14ac:dyDescent="0.2">
      <c r="A86" s="226"/>
      <c r="B86" s="227"/>
      <c r="C86" s="227"/>
      <c r="D86" s="227"/>
      <c r="E86" s="227"/>
      <c r="F86" s="227"/>
      <c r="G86" s="227"/>
      <c r="H86" s="227"/>
      <c r="I86" s="227"/>
      <c r="J86" s="228"/>
      <c r="K86" s="22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row>
    <row r="87" spans="1:49" s="45" customFormat="1" ht="14.1" hidden="1" customHeight="1" x14ac:dyDescent="0.2">
      <c r="A87" s="226"/>
      <c r="B87" s="227"/>
      <c r="C87" s="227"/>
      <c r="D87" s="227"/>
      <c r="E87" s="227"/>
      <c r="F87" s="227"/>
      <c r="G87" s="227"/>
      <c r="H87" s="227"/>
      <c r="I87" s="227"/>
      <c r="J87" s="228"/>
      <c r="K87" s="22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row>
    <row r="88" spans="1:49" s="45" customFormat="1" ht="14.1" hidden="1" customHeight="1" x14ac:dyDescent="0.2">
      <c r="A88" s="226"/>
      <c r="B88" s="227"/>
      <c r="C88" s="227"/>
      <c r="D88" s="227"/>
      <c r="E88" s="227"/>
      <c r="F88" s="227"/>
      <c r="G88" s="227"/>
      <c r="H88" s="227"/>
      <c r="I88" s="227"/>
      <c r="J88" s="228"/>
      <c r="K88" s="22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row>
    <row r="89" spans="1:49" s="45" customFormat="1" ht="14.1" hidden="1" customHeight="1" x14ac:dyDescent="0.2">
      <c r="A89" s="226"/>
      <c r="B89" s="227"/>
      <c r="C89" s="227"/>
      <c r="D89" s="227"/>
      <c r="E89" s="227"/>
      <c r="F89" s="227"/>
      <c r="G89" s="227"/>
      <c r="H89" s="227"/>
      <c r="I89" s="227"/>
      <c r="J89" s="228"/>
      <c r="K89" s="22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row>
    <row r="90" spans="1:49" s="45" customFormat="1" ht="14.1" hidden="1" customHeight="1" x14ac:dyDescent="0.2">
      <c r="A90" s="226"/>
      <c r="B90" s="227"/>
      <c r="C90" s="227"/>
      <c r="D90" s="227"/>
      <c r="E90" s="227"/>
      <c r="F90" s="227"/>
      <c r="G90" s="227"/>
      <c r="H90" s="227"/>
      <c r="I90" s="227"/>
      <c r="J90" s="228"/>
      <c r="K90" s="22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row>
    <row r="91" spans="1:49" s="45" customFormat="1" ht="14.1" hidden="1" customHeight="1" x14ac:dyDescent="0.2">
      <c r="A91" s="226"/>
      <c r="B91" s="227"/>
      <c r="C91" s="227"/>
      <c r="D91" s="227"/>
      <c r="E91" s="227"/>
      <c r="F91" s="227"/>
      <c r="G91" s="227"/>
      <c r="H91" s="227"/>
      <c r="I91" s="227"/>
      <c r="J91" s="228"/>
      <c r="K91" s="22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row>
    <row r="92" spans="1:49" s="45" customFormat="1" ht="14.1" hidden="1" customHeight="1" x14ac:dyDescent="0.2">
      <c r="A92" s="226"/>
      <c r="B92" s="227"/>
      <c r="C92" s="227"/>
      <c r="D92" s="227"/>
      <c r="E92" s="227"/>
      <c r="F92" s="227"/>
      <c r="G92" s="227"/>
      <c r="H92" s="227"/>
      <c r="I92" s="227"/>
      <c r="J92" s="228"/>
      <c r="K92" s="22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row>
    <row r="93" spans="1:49" s="45" customFormat="1" ht="14.1" hidden="1" customHeight="1" x14ac:dyDescent="0.2">
      <c r="A93" s="226"/>
      <c r="B93" s="227"/>
      <c r="C93" s="227"/>
      <c r="D93" s="227"/>
      <c r="E93" s="227"/>
      <c r="F93" s="227"/>
      <c r="G93" s="227"/>
      <c r="H93" s="227"/>
      <c r="I93" s="227"/>
      <c r="J93" s="228"/>
      <c r="K93" s="22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row>
    <row r="94" spans="1:49" s="45" customFormat="1" ht="14.1" hidden="1" customHeight="1" x14ac:dyDescent="0.2">
      <c r="A94" s="226"/>
      <c r="B94" s="227"/>
      <c r="C94" s="227"/>
      <c r="D94" s="227"/>
      <c r="E94" s="227"/>
      <c r="F94" s="227"/>
      <c r="G94" s="227"/>
      <c r="H94" s="227"/>
      <c r="I94" s="227"/>
      <c r="J94" s="228"/>
      <c r="K94" s="22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row>
    <row r="95" spans="1:49" s="45" customFormat="1" ht="14.1" hidden="1" customHeight="1" x14ac:dyDescent="0.2">
      <c r="A95" s="226"/>
      <c r="B95" s="227"/>
      <c r="C95" s="227"/>
      <c r="D95" s="227"/>
      <c r="E95" s="227"/>
      <c r="F95" s="227"/>
      <c r="G95" s="227"/>
      <c r="H95" s="227"/>
      <c r="I95" s="227"/>
      <c r="J95" s="228"/>
      <c r="K95" s="22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row>
    <row r="96" spans="1:49" s="45" customFormat="1" ht="14.1" hidden="1" customHeight="1" x14ac:dyDescent="0.2">
      <c r="A96" s="226"/>
      <c r="B96" s="227"/>
      <c r="C96" s="227"/>
      <c r="D96" s="227"/>
      <c r="E96" s="227"/>
      <c r="F96" s="227"/>
      <c r="G96" s="227"/>
      <c r="H96" s="227"/>
      <c r="I96" s="227"/>
      <c r="J96" s="228"/>
      <c r="K96" s="22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row>
    <row r="97" spans="1:49" s="45" customFormat="1" ht="14.1" hidden="1" customHeight="1" x14ac:dyDescent="0.2">
      <c r="A97" s="226"/>
      <c r="B97" s="227"/>
      <c r="C97" s="227"/>
      <c r="D97" s="227"/>
      <c r="E97" s="227"/>
      <c r="F97" s="227"/>
      <c r="G97" s="227"/>
      <c r="H97" s="227"/>
      <c r="I97" s="227"/>
      <c r="J97" s="228"/>
      <c r="K97" s="22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row>
    <row r="98" spans="1:49" s="45" customFormat="1" ht="14.1" hidden="1" customHeight="1" x14ac:dyDescent="0.2">
      <c r="A98" s="226"/>
      <c r="B98" s="227"/>
      <c r="C98" s="227"/>
      <c r="D98" s="227"/>
      <c r="E98" s="227"/>
      <c r="F98" s="227"/>
      <c r="G98" s="227"/>
      <c r="H98" s="227"/>
      <c r="I98" s="227"/>
      <c r="J98" s="228"/>
      <c r="K98" s="22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row>
    <row r="99" spans="1:49" s="45" customFormat="1" ht="14.1" hidden="1" customHeight="1" x14ac:dyDescent="0.2">
      <c r="A99" s="226"/>
      <c r="B99" s="227"/>
      <c r="C99" s="227"/>
      <c r="D99" s="227"/>
      <c r="E99" s="227"/>
      <c r="F99" s="227"/>
      <c r="G99" s="227"/>
      <c r="H99" s="227"/>
      <c r="I99" s="227"/>
      <c r="J99" s="228"/>
      <c r="K99" s="22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row>
    <row r="100" spans="1:49" s="45" customFormat="1" ht="14.1" hidden="1" customHeight="1" x14ac:dyDescent="0.2">
      <c r="A100" s="226"/>
      <c r="B100" s="227"/>
      <c r="C100" s="227"/>
      <c r="D100" s="227"/>
      <c r="E100" s="227"/>
      <c r="F100" s="227"/>
      <c r="G100" s="227"/>
      <c r="H100" s="227"/>
      <c r="I100" s="227"/>
      <c r="J100" s="228"/>
      <c r="K100" s="22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row>
    <row r="101" spans="1:49" s="46" customFormat="1" ht="14.1" customHeight="1" thickBot="1" x14ac:dyDescent="0.25">
      <c r="A101" s="230"/>
      <c r="B101" s="231"/>
      <c r="C101" s="231"/>
      <c r="D101" s="231"/>
      <c r="E101" s="231"/>
      <c r="F101" s="231"/>
      <c r="G101" s="232"/>
      <c r="H101" s="231"/>
      <c r="I101" s="231"/>
      <c r="J101" s="233"/>
      <c r="K101" s="234"/>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row>
    <row r="102" spans="1:49" x14ac:dyDescent="0.2">
      <c r="A102" s="12"/>
      <c r="B102" s="12"/>
      <c r="C102" s="12"/>
      <c r="D102" s="12"/>
      <c r="E102" s="12"/>
      <c r="F102" s="12"/>
      <c r="G102" s="12"/>
      <c r="H102" s="12"/>
      <c r="I102" s="12"/>
      <c r="J102" s="11"/>
      <c r="K102" s="11"/>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row>
    <row r="103" spans="1:49" x14ac:dyDescent="0.2">
      <c r="A103" s="12"/>
      <c r="B103" s="12"/>
      <c r="C103" s="12"/>
      <c r="D103" s="12"/>
      <c r="E103" s="12"/>
      <c r="F103" s="12"/>
      <c r="G103" s="12"/>
      <c r="H103" s="12"/>
      <c r="I103" s="12"/>
      <c r="J103" s="11"/>
      <c r="K103" s="11"/>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row>
    <row r="104" spans="1:49" s="42" customFormat="1" ht="12.75" x14ac:dyDescent="0.2">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row>
    <row r="105" spans="1:49" s="42" customFormat="1" ht="12.75" x14ac:dyDescent="0.2">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row>
    <row r="106" spans="1:49" s="42" customFormat="1" ht="12.75" x14ac:dyDescent="0.2">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row>
    <row r="107" spans="1:49" s="42" customFormat="1" ht="12.75" x14ac:dyDescent="0.2">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row>
    <row r="108" spans="1:49" s="42" customFormat="1" ht="12.75" x14ac:dyDescent="0.2">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row>
    <row r="109" spans="1:49" s="42" customFormat="1" ht="12.75" x14ac:dyDescent="0.2">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row>
    <row r="110" spans="1:49" s="42" customFormat="1" ht="12.75" x14ac:dyDescent="0.2">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row>
    <row r="111" spans="1:49" s="42" customFormat="1" ht="12.75" x14ac:dyDescent="0.2">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row>
    <row r="112" spans="1:49" s="42" customFormat="1" ht="12.75" x14ac:dyDescent="0.2">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row>
    <row r="113" spans="1:49" s="42" customFormat="1" ht="12.75" x14ac:dyDescent="0.2">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row>
    <row r="114" spans="1:49" s="42" customFormat="1" ht="12.75" x14ac:dyDescent="0.2">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row>
    <row r="115" spans="1:49" s="42" customFormat="1" ht="12.75" x14ac:dyDescent="0.2">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row>
    <row r="116" spans="1:49" s="42" customFormat="1" ht="12.75" x14ac:dyDescent="0.2">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row>
    <row r="117" spans="1:49" s="42" customFormat="1" ht="12.75" x14ac:dyDescent="0.2">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row>
    <row r="118" spans="1:49" s="42" customFormat="1" ht="12.75" x14ac:dyDescent="0.2">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row>
    <row r="119" spans="1:49" s="42" customFormat="1" ht="12.75" x14ac:dyDescent="0.2">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row>
    <row r="120" spans="1:49" s="42" customFormat="1" ht="12.75" x14ac:dyDescent="0.2">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row>
    <row r="121" spans="1:49" s="42" customFormat="1" ht="12.75" x14ac:dyDescent="0.2">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row>
    <row r="122" spans="1:49" s="42" customFormat="1" ht="12.75" x14ac:dyDescent="0.2">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row>
    <row r="123" spans="1:49" s="42" customFormat="1" ht="12.75" x14ac:dyDescent="0.2">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row>
    <row r="124" spans="1:49" s="42" customFormat="1" ht="12.75" x14ac:dyDescent="0.2">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row>
    <row r="125" spans="1:49" s="42" customFormat="1" ht="12.75" x14ac:dyDescent="0.2">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row>
    <row r="126" spans="1:49" s="42" customFormat="1" ht="12.75" x14ac:dyDescent="0.2">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row>
    <row r="127" spans="1:49" s="42" customFormat="1" ht="12.75" x14ac:dyDescent="0.2">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row>
    <row r="128" spans="1:49" s="42" customFormat="1" ht="12.75" x14ac:dyDescent="0.2">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row>
    <row r="129" spans="1:49" s="42" customFormat="1" ht="12.75" x14ac:dyDescent="0.2">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row>
    <row r="130" spans="1:49" s="42" customFormat="1" ht="12.75" x14ac:dyDescent="0.2">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row>
    <row r="131" spans="1:49" s="42" customFormat="1" ht="12.75" x14ac:dyDescent="0.2">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row>
    <row r="132" spans="1:49" s="42" customFormat="1" ht="12.75" x14ac:dyDescent="0.2">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row>
    <row r="133" spans="1:49" s="42" customFormat="1" ht="12.75" x14ac:dyDescent="0.2">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row>
    <row r="134" spans="1:49" s="42" customFormat="1" ht="12.75" x14ac:dyDescent="0.2">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row>
    <row r="135" spans="1:49" s="42" customFormat="1" ht="12.75" x14ac:dyDescent="0.2">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row>
    <row r="136" spans="1:49" s="42" customFormat="1" ht="12.75" x14ac:dyDescent="0.2">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row>
    <row r="137" spans="1:49" s="42" customFormat="1" ht="12.75" x14ac:dyDescent="0.2">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row>
    <row r="138" spans="1:49" s="42" customFormat="1" ht="12.75" x14ac:dyDescent="0.2">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row>
    <row r="139" spans="1:49" s="42" customFormat="1" ht="12.75" x14ac:dyDescent="0.2">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row>
    <row r="140" spans="1:49" s="42" customFormat="1" ht="12.75" x14ac:dyDescent="0.2">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row>
    <row r="141" spans="1:49" s="42" customFormat="1" ht="12.75" x14ac:dyDescent="0.2">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row>
    <row r="142" spans="1:49"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row>
    <row r="143" spans="1:49"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row>
    <row r="144" spans="1:49"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row>
    <row r="145" spans="1:49"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row>
    <row r="146" spans="1:49"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row>
    <row r="147" spans="1:49"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row>
    <row r="148" spans="1:49"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row>
    <row r="149" spans="1:49"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row>
    <row r="150" spans="1:49"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row>
    <row r="151" spans="1:49"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row>
    <row r="152" spans="1:49"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row>
    <row r="153" spans="1:49"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row>
    <row r="154" spans="1:49"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row>
    <row r="155" spans="1:49"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row>
    <row r="156" spans="1:49"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row>
    <row r="157" spans="1:49"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row>
  </sheetData>
  <sheetProtection formatCells="0" formatColumns="0" formatRows="0"/>
  <mergeCells count="5">
    <mergeCell ref="A1:E1"/>
    <mergeCell ref="F1:K1"/>
    <mergeCell ref="J9:K9"/>
    <mergeCell ref="C8:E8"/>
    <mergeCell ref="A2:K2"/>
  </mergeCells>
  <conditionalFormatting sqref="A2 L2:R2">
    <cfRule type="containsText" dxfId="6" priority="1" operator="containsText" text="s u b">
      <formula>NOT(ISERROR(SEARCH("s u b",A2)))</formula>
    </cfRule>
  </conditionalFormatting>
  <printOptions horizontalCentered="1"/>
  <pageMargins left="0.25" right="0.25" top="0.5" bottom="0.75" header="0.5" footer="0.25"/>
  <pageSetup orientation="portrait" r:id="rId1"/>
  <headerFooter scaleWithDoc="0" alignWithMargins="0">
    <oddFooter>&amp;L&amp;9Fee Proposal&amp;R&amp;9Exhibit "__"
Sheet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110"/>
  <sheetViews>
    <sheetView showGridLines="0" showZeros="0" topLeftCell="A2" zoomScaleNormal="100" zoomScaleSheetLayoutView="75" workbookViewId="0">
      <selection activeCell="G38" sqref="G38"/>
    </sheetView>
  </sheetViews>
  <sheetFormatPr defaultColWidth="4.7109375" defaultRowHeight="15" x14ac:dyDescent="0.2"/>
  <cols>
    <col min="1" max="1" width="13" style="52" customWidth="1"/>
    <col min="2" max="2" width="2.140625" style="52" customWidth="1"/>
    <col min="3" max="3" width="2.42578125" style="52" customWidth="1"/>
    <col min="4" max="4" width="3.5703125" style="52" customWidth="1"/>
    <col min="5" max="5" width="6.5703125" style="52" customWidth="1"/>
    <col min="6" max="6" width="10.28515625" style="52" customWidth="1"/>
    <col min="7" max="7" width="11.42578125" style="52" customWidth="1"/>
    <col min="8" max="8" width="5.140625" style="52" customWidth="1"/>
    <col min="9" max="9" width="3.28515625" style="52" customWidth="1"/>
    <col min="10" max="10" width="4.5703125" style="52" customWidth="1"/>
    <col min="11" max="11" width="3.7109375" style="52" customWidth="1"/>
    <col min="12" max="12" width="2" style="52" customWidth="1"/>
    <col min="13" max="13" width="3.140625" style="52" customWidth="1"/>
    <col min="14" max="14" width="7.42578125" style="52" customWidth="1"/>
    <col min="15" max="15" width="7.5703125" style="52" customWidth="1"/>
    <col min="16" max="16" width="16.42578125" style="52" customWidth="1"/>
    <col min="17" max="17" width="0.42578125" style="52" customWidth="1"/>
    <col min="18" max="18" width="3.85546875" style="102" customWidth="1"/>
    <col min="19" max="19" width="2.42578125" style="102" customWidth="1"/>
    <col min="20" max="20" width="14" style="102" customWidth="1"/>
    <col min="21" max="21" width="11.140625" style="102" customWidth="1"/>
    <col min="22" max="22" width="16.28515625" style="102" customWidth="1"/>
    <col min="23" max="23" width="13.5703125" style="102" bestFit="1" customWidth="1"/>
    <col min="24" max="24" width="15.42578125" style="102" customWidth="1"/>
    <col min="25" max="28" width="4.7109375" style="102"/>
    <col min="29" max="34" width="4.7109375" style="52"/>
    <col min="35" max="44" width="4.7109375" style="96"/>
    <col min="45" max="16384" width="4.7109375" style="52"/>
  </cols>
  <sheetData>
    <row r="1" spans="1:44" ht="21.6" customHeight="1" thickBot="1" x14ac:dyDescent="0.25">
      <c r="A1" s="572" t="s">
        <v>35</v>
      </c>
      <c r="B1" s="573"/>
      <c r="C1" s="573"/>
      <c r="D1" s="573"/>
      <c r="E1" s="573"/>
      <c r="F1" s="573"/>
      <c r="G1" s="573"/>
      <c r="H1" s="529" t="str">
        <f>'Staffing Plan'!K1</f>
        <v>Enter General Project Type HERE</v>
      </c>
      <c r="I1" s="529"/>
      <c r="J1" s="529"/>
      <c r="K1" s="529"/>
      <c r="L1" s="529"/>
      <c r="M1" s="529"/>
      <c r="N1" s="529"/>
      <c r="O1" s="529"/>
      <c r="P1" s="529"/>
      <c r="Q1" s="530"/>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row>
    <row r="2" spans="1:44" s="96" customFormat="1" ht="9.9499999999999993" customHeight="1" x14ac:dyDescent="0.2">
      <c r="A2" s="571">
        <f>'Staffing Plan'!A2:R2</f>
        <v>0</v>
      </c>
      <c r="B2" s="571"/>
      <c r="C2" s="571"/>
      <c r="D2" s="571"/>
      <c r="E2" s="571"/>
      <c r="F2" s="571"/>
      <c r="G2" s="571"/>
      <c r="H2" s="571"/>
      <c r="I2" s="571"/>
      <c r="J2" s="571"/>
      <c r="K2" s="571"/>
      <c r="L2" s="571"/>
      <c r="M2" s="571"/>
      <c r="N2" s="571"/>
      <c r="O2" s="571"/>
      <c r="P2" s="571"/>
      <c r="Q2" s="571"/>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row>
    <row r="3" spans="1:44" s="20" customFormat="1" ht="12.75" x14ac:dyDescent="0.2">
      <c r="B3" s="33"/>
      <c r="C3" s="13" t="str">
        <f>'Staffing Plan'!C3</f>
        <v xml:space="preserve">Project Name:  </v>
      </c>
      <c r="D3" s="368">
        <f>'Staffing Plan'!D3</f>
        <v>0</v>
      </c>
      <c r="E3" s="370"/>
      <c r="F3" s="371"/>
      <c r="G3" s="371"/>
      <c r="H3" s="371"/>
      <c r="I3" s="371"/>
      <c r="J3" s="51"/>
      <c r="M3" s="14"/>
      <c r="N3" s="14" t="s">
        <v>27</v>
      </c>
      <c r="O3" s="574">
        <f>'Staffing Plan'!O3</f>
        <v>0</v>
      </c>
      <c r="P3" s="574"/>
      <c r="Q3" s="44"/>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row>
    <row r="4" spans="1:44" s="20" customFormat="1" x14ac:dyDescent="0.2">
      <c r="B4" s="19"/>
      <c r="C4" s="13" t="str">
        <f>'Staffing Plan'!C4</f>
        <v xml:space="preserve">Consultant: </v>
      </c>
      <c r="D4" s="248">
        <f>'Staffing Plan'!D4</f>
        <v>0</v>
      </c>
      <c r="E4" s="256"/>
      <c r="F4" s="256"/>
      <c r="G4" s="256"/>
      <c r="H4" s="256"/>
      <c r="I4" s="256"/>
      <c r="K4" s="24"/>
      <c r="L4" s="32"/>
      <c r="N4" s="14" t="s">
        <v>28</v>
      </c>
      <c r="O4" s="575">
        <f>'Staffing Plan'!O4</f>
        <v>0</v>
      </c>
      <c r="P4" s="575"/>
      <c r="Q4" s="38"/>
      <c r="R4" s="103"/>
      <c r="S4" s="130" t="s">
        <v>98</v>
      </c>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row>
    <row r="5" spans="1:44" s="56" customFormat="1" x14ac:dyDescent="0.2">
      <c r="A5" s="20"/>
      <c r="B5" s="34"/>
      <c r="C5" s="13" t="str">
        <f>'Staffing Plan'!C5</f>
        <v xml:space="preserve">Consultant PM: </v>
      </c>
      <c r="D5" s="248">
        <f>'Staffing Plan'!D5</f>
        <v>0</v>
      </c>
      <c r="E5" s="257"/>
      <c r="F5" s="257"/>
      <c r="G5" s="257"/>
      <c r="H5" s="257"/>
      <c r="I5" s="257"/>
      <c r="J5" s="259"/>
      <c r="K5" s="260"/>
      <c r="L5" s="260"/>
      <c r="M5" s="260"/>
      <c r="N5" s="260"/>
      <c r="O5" s="261"/>
      <c r="P5" s="266"/>
      <c r="Q5" s="27"/>
      <c r="R5" s="104"/>
      <c r="S5" s="130" t="s">
        <v>99</v>
      </c>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row>
    <row r="6" spans="1:44" s="56" customFormat="1" hidden="1" x14ac:dyDescent="0.2">
      <c r="A6" s="20"/>
      <c r="B6" s="34"/>
      <c r="C6" s="13" t="str">
        <f>'Staffing Plan'!C6</f>
        <v xml:space="preserve">LPA RC:  </v>
      </c>
      <c r="D6" s="248">
        <f>'Staffing Plan'!D6</f>
        <v>0</v>
      </c>
      <c r="E6" s="257"/>
      <c r="F6" s="257"/>
      <c r="G6" s="257"/>
      <c r="H6" s="257"/>
      <c r="I6" s="257"/>
      <c r="J6" s="257"/>
      <c r="K6" s="262"/>
      <c r="L6" s="262"/>
      <c r="M6" s="262"/>
      <c r="N6" s="262"/>
      <c r="O6" s="263"/>
      <c r="P6" s="264"/>
      <c r="Q6" s="27"/>
      <c r="R6" s="104"/>
      <c r="S6" s="130"/>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row>
    <row r="7" spans="1:44" s="56" customFormat="1" x14ac:dyDescent="0.2">
      <c r="A7" s="20"/>
      <c r="B7" s="34"/>
      <c r="C7" s="13" t="str">
        <f>'Staffing Plan'!C7</f>
        <v xml:space="preserve">NDOT PC:  </v>
      </c>
      <c r="D7" s="248">
        <f>'Staffing Plan'!D7</f>
        <v>0</v>
      </c>
      <c r="E7" s="257"/>
      <c r="F7" s="257"/>
      <c r="G7" s="257"/>
      <c r="H7" s="257"/>
      <c r="I7" s="257"/>
      <c r="J7" s="257"/>
      <c r="K7" s="262"/>
      <c r="L7" s="262"/>
      <c r="M7" s="262"/>
      <c r="N7" s="262"/>
      <c r="O7" s="243"/>
      <c r="P7" s="264"/>
      <c r="Q7" s="27"/>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row>
    <row r="8" spans="1:44" s="56" customFormat="1" x14ac:dyDescent="0.2">
      <c r="A8" s="20"/>
      <c r="B8" s="34"/>
      <c r="C8" s="13" t="str">
        <f>'Staffing Plan'!C8</f>
        <v xml:space="preserve">Date:  </v>
      </c>
      <c r="D8" s="531">
        <f>'Staffing Plan'!D8</f>
        <v>0</v>
      </c>
      <c r="E8" s="531"/>
      <c r="F8" s="531"/>
      <c r="G8" s="531"/>
      <c r="H8" s="258"/>
      <c r="I8" s="258"/>
      <c r="J8" s="258"/>
      <c r="K8" s="258"/>
      <c r="L8" s="258"/>
      <c r="M8" s="258"/>
      <c r="N8" s="258"/>
      <c r="O8" s="265"/>
      <c r="P8" s="264"/>
      <c r="Q8" s="27"/>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row>
    <row r="9" spans="1:44" ht="9" customHeight="1" thickBot="1" x14ac:dyDescent="0.25">
      <c r="D9" s="53"/>
      <c r="E9" s="53"/>
      <c r="F9" s="53"/>
      <c r="G9" s="53"/>
      <c r="H9" s="53"/>
      <c r="I9" s="53"/>
      <c r="J9" s="53"/>
      <c r="K9" s="53"/>
      <c r="L9" s="53"/>
      <c r="P9" s="498"/>
      <c r="Q9" s="498"/>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row>
    <row r="10" spans="1:44" s="79" customFormat="1" ht="15" customHeight="1" thickBot="1" x14ac:dyDescent="0.25">
      <c r="A10" s="542" t="s">
        <v>61</v>
      </c>
      <c r="B10" s="543"/>
      <c r="C10" s="543"/>
      <c r="D10" s="543"/>
      <c r="E10" s="543"/>
      <c r="F10" s="543"/>
      <c r="G10" s="543"/>
      <c r="H10" s="76"/>
      <c r="I10" s="76"/>
      <c r="J10" s="76"/>
      <c r="K10" s="76"/>
      <c r="L10" s="76"/>
      <c r="M10" s="76"/>
      <c r="N10" s="77"/>
      <c r="O10" s="123"/>
      <c r="P10" s="549"/>
      <c r="Q10" s="559"/>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row>
    <row r="11" spans="1:44" s="79" customFormat="1" ht="15" customHeight="1" x14ac:dyDescent="0.2">
      <c r="A11" s="587" t="str">
        <f>'Staffing Plan'!C10</f>
        <v>Classification</v>
      </c>
      <c r="B11" s="588"/>
      <c r="C11" s="588"/>
      <c r="D11" s="588"/>
      <c r="E11" s="588"/>
      <c r="F11" s="588"/>
      <c r="G11" s="588"/>
      <c r="H11" s="100"/>
      <c r="I11" s="593" t="s">
        <v>3</v>
      </c>
      <c r="J11" s="591"/>
      <c r="K11" s="591"/>
      <c r="L11" s="592"/>
      <c r="M11" s="591" t="s">
        <v>60</v>
      </c>
      <c r="N11" s="591"/>
      <c r="O11" s="592"/>
      <c r="P11" s="589" t="s">
        <v>1</v>
      </c>
      <c r="Q11" s="590"/>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row>
    <row r="12" spans="1:44" s="80" customFormat="1" ht="15" customHeight="1" x14ac:dyDescent="0.2">
      <c r="A12" s="101" t="str">
        <f>'Staffing Plan'!C11</f>
        <v>Principal</v>
      </c>
      <c r="B12" s="49"/>
      <c r="C12" s="49"/>
      <c r="D12" s="49"/>
      <c r="E12" s="49"/>
      <c r="F12" s="49"/>
      <c r="G12" s="49"/>
      <c r="H12" s="49"/>
      <c r="I12" s="580">
        <f>'Est. of Hours'!$G$517</f>
        <v>0</v>
      </c>
      <c r="J12" s="581"/>
      <c r="K12" s="581"/>
      <c r="L12" s="582"/>
      <c r="M12" s="577">
        <f>ROUND('Staffing Plan'!M25,2)</f>
        <v>0</v>
      </c>
      <c r="N12" s="578"/>
      <c r="O12" s="579"/>
      <c r="P12" s="337">
        <f>I12*M12</f>
        <v>0</v>
      </c>
      <c r="Q12" s="338"/>
      <c r="R12" s="105"/>
      <c r="S12" s="126"/>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row>
    <row r="13" spans="1:44" s="80" customFormat="1" ht="15" customHeight="1" x14ac:dyDescent="0.2">
      <c r="A13" s="101" t="str">
        <f>'Staffing Plan'!C12</f>
        <v>Program Manager</v>
      </c>
      <c r="B13" s="99"/>
      <c r="C13" s="99"/>
      <c r="D13" s="99"/>
      <c r="E13" s="49"/>
      <c r="F13" s="49"/>
      <c r="G13" s="49"/>
      <c r="H13" s="49"/>
      <c r="I13" s="580">
        <f>'Est. of Hours'!$H$517</f>
        <v>0</v>
      </c>
      <c r="J13" s="581"/>
      <c r="K13" s="581"/>
      <c r="L13" s="582"/>
      <c r="M13" s="577">
        <f>ROUND('Staffing Plan'!M33,2)</f>
        <v>0</v>
      </c>
      <c r="N13" s="578"/>
      <c r="O13" s="579"/>
      <c r="P13" s="337">
        <f t="shared" ref="P13:P19" si="0">I13*M13</f>
        <v>0</v>
      </c>
      <c r="Q13" s="338"/>
      <c r="R13" s="105"/>
      <c r="S13" s="126"/>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row>
    <row r="14" spans="1:44" s="80" customFormat="1" ht="15" customHeight="1" x14ac:dyDescent="0.2">
      <c r="A14" s="101" t="str">
        <f>'Staffing Plan'!C13</f>
        <v>Sr. Engineer</v>
      </c>
      <c r="B14" s="84"/>
      <c r="C14" s="84"/>
      <c r="D14" s="99"/>
      <c r="E14" s="99"/>
      <c r="F14" s="99"/>
      <c r="G14" s="84"/>
      <c r="H14" s="84"/>
      <c r="I14" s="580">
        <f>'Est. of Hours'!$I$517</f>
        <v>0</v>
      </c>
      <c r="J14" s="581"/>
      <c r="K14" s="581"/>
      <c r="L14" s="582"/>
      <c r="M14" s="577">
        <f>ROUND('Staffing Plan'!M47,2)</f>
        <v>0</v>
      </c>
      <c r="N14" s="578"/>
      <c r="O14" s="579"/>
      <c r="P14" s="337">
        <f t="shared" si="0"/>
        <v>0</v>
      </c>
      <c r="Q14" s="338"/>
      <c r="R14" s="105"/>
      <c r="S14" s="126"/>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row>
    <row r="15" spans="1:44" s="80" customFormat="1" ht="15" customHeight="1" x14ac:dyDescent="0.2">
      <c r="A15" s="101" t="str">
        <f>'Staffing Plan'!C14</f>
        <v>Engineer</v>
      </c>
      <c r="B15" s="49"/>
      <c r="C15" s="49"/>
      <c r="D15" s="49"/>
      <c r="E15" s="49"/>
      <c r="F15" s="49"/>
      <c r="G15" s="49"/>
      <c r="H15" s="49"/>
      <c r="I15" s="580">
        <f>'Est. of Hours'!$J$517</f>
        <v>0</v>
      </c>
      <c r="J15" s="581"/>
      <c r="K15" s="581"/>
      <c r="L15" s="582"/>
      <c r="M15" s="577">
        <f>ROUND('Staffing Plan'!M61,2)</f>
        <v>0</v>
      </c>
      <c r="N15" s="578"/>
      <c r="O15" s="579"/>
      <c r="P15" s="337">
        <f t="shared" si="0"/>
        <v>0</v>
      </c>
      <c r="Q15" s="338"/>
      <c r="R15" s="105"/>
      <c r="S15" s="126"/>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row>
    <row r="16" spans="1:44" s="80" customFormat="1" ht="15" customHeight="1" x14ac:dyDescent="0.2">
      <c r="A16" s="101" t="str">
        <f>'Staffing Plan'!C15</f>
        <v>Sr. Designer</v>
      </c>
      <c r="B16" s="99"/>
      <c r="C16" s="99"/>
      <c r="D16" s="99"/>
      <c r="E16" s="49"/>
      <c r="F16" s="49"/>
      <c r="G16" s="49"/>
      <c r="H16" s="49"/>
      <c r="I16" s="580">
        <f>'Est. of Hours'!$K$517</f>
        <v>0</v>
      </c>
      <c r="J16" s="581"/>
      <c r="K16" s="581"/>
      <c r="L16" s="582"/>
      <c r="M16" s="577">
        <f>ROUND('Staffing Plan'!M75,2)</f>
        <v>0</v>
      </c>
      <c r="N16" s="578"/>
      <c r="O16" s="579"/>
      <c r="P16" s="337">
        <f t="shared" si="0"/>
        <v>0</v>
      </c>
      <c r="Q16" s="338"/>
      <c r="R16" s="105"/>
      <c r="S16" s="126"/>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row>
    <row r="17" spans="1:44" s="80" customFormat="1" ht="15" customHeight="1" x14ac:dyDescent="0.2">
      <c r="A17" s="101" t="str">
        <f>'Staffing Plan'!K11</f>
        <v>Designer</v>
      </c>
      <c r="B17" s="99"/>
      <c r="C17" s="99"/>
      <c r="D17" s="99"/>
      <c r="E17" s="49"/>
      <c r="F17" s="49"/>
      <c r="G17" s="49"/>
      <c r="H17" s="49"/>
      <c r="I17" s="580">
        <f>'Est. of Hours'!$L$517</f>
        <v>0</v>
      </c>
      <c r="J17" s="581"/>
      <c r="K17" s="581"/>
      <c r="L17" s="582"/>
      <c r="M17" s="577">
        <f>ROUND('Staffing Plan'!M89,2)</f>
        <v>0</v>
      </c>
      <c r="N17" s="578"/>
      <c r="O17" s="579"/>
      <c r="P17" s="337">
        <f t="shared" si="0"/>
        <v>0</v>
      </c>
      <c r="Q17" s="338"/>
      <c r="R17" s="105"/>
      <c r="S17" s="126"/>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row>
    <row r="18" spans="1:44" s="80" customFormat="1" ht="15" customHeight="1" x14ac:dyDescent="0.2">
      <c r="A18" s="101" t="str">
        <f>'Staffing Plan'!K12</f>
        <v>Technician</v>
      </c>
      <c r="B18" s="99"/>
      <c r="C18" s="99"/>
      <c r="D18" s="99"/>
      <c r="E18" s="49"/>
      <c r="F18" s="49"/>
      <c r="G18" s="49"/>
      <c r="H18" s="49"/>
      <c r="I18" s="580">
        <f>'Est. of Hours'!$M$517</f>
        <v>0</v>
      </c>
      <c r="J18" s="581"/>
      <c r="K18" s="581"/>
      <c r="L18" s="582"/>
      <c r="M18" s="577">
        <f>ROUND('Staffing Plan'!M103,2)</f>
        <v>0</v>
      </c>
      <c r="N18" s="578"/>
      <c r="O18" s="579"/>
      <c r="P18" s="337">
        <f t="shared" si="0"/>
        <v>0</v>
      </c>
      <c r="Q18" s="338"/>
      <c r="R18" s="105"/>
      <c r="S18" s="126"/>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row>
    <row r="19" spans="1:44" s="80" customFormat="1" ht="15" customHeight="1" x14ac:dyDescent="0.2">
      <c r="A19" s="101" t="str">
        <f>'Staffing Plan'!K13</f>
        <v>Administrative</v>
      </c>
      <c r="B19" s="84"/>
      <c r="C19" s="84"/>
      <c r="D19" s="99"/>
      <c r="E19" s="99"/>
      <c r="F19" s="99"/>
      <c r="G19" s="84"/>
      <c r="H19" s="84"/>
      <c r="I19" s="580">
        <f>'Est. of Hours'!$N$517</f>
        <v>0</v>
      </c>
      <c r="J19" s="581"/>
      <c r="K19" s="581"/>
      <c r="L19" s="582"/>
      <c r="M19" s="577">
        <f>ROUND('Staffing Plan'!M117,2)</f>
        <v>0</v>
      </c>
      <c r="N19" s="578"/>
      <c r="O19" s="579"/>
      <c r="P19" s="337">
        <f t="shared" si="0"/>
        <v>0</v>
      </c>
      <c r="Q19" s="338"/>
      <c r="R19" s="105"/>
      <c r="S19" s="126"/>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row>
    <row r="20" spans="1:44" s="80" customFormat="1" ht="15" customHeight="1" x14ac:dyDescent="0.2">
      <c r="A20" s="101" t="str">
        <f>'Staffing Plan'!K14</f>
        <v>User Defined 1</v>
      </c>
      <c r="B20" s="84"/>
      <c r="C20" s="84"/>
      <c r="D20" s="99"/>
      <c r="E20" s="99"/>
      <c r="F20" s="99"/>
      <c r="G20" s="84"/>
      <c r="H20" s="84"/>
      <c r="I20" s="580">
        <f>'Est. of Hours'!$O$517</f>
        <v>0</v>
      </c>
      <c r="J20" s="581"/>
      <c r="K20" s="581"/>
      <c r="L20" s="582"/>
      <c r="M20" s="577">
        <f>ROUND('Staffing Plan'!M131,2)</f>
        <v>0</v>
      </c>
      <c r="N20" s="578"/>
      <c r="O20" s="579"/>
      <c r="P20" s="337">
        <f t="shared" ref="P20" si="1">I20*M20</f>
        <v>0</v>
      </c>
      <c r="Q20" s="338"/>
      <c r="R20" s="105"/>
      <c r="S20" s="126"/>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row>
    <row r="21" spans="1:44" s="80" customFormat="1" ht="15" customHeight="1" x14ac:dyDescent="0.2">
      <c r="A21" s="101" t="str">
        <f>'Staffing Plan'!K15</f>
        <v>User Defined 2</v>
      </c>
      <c r="B21" s="84"/>
      <c r="C21" s="84"/>
      <c r="D21" s="84"/>
      <c r="E21" s="84"/>
      <c r="F21" s="84"/>
      <c r="G21" s="84"/>
      <c r="H21" s="84"/>
      <c r="I21" s="580">
        <f>'Est. of Hours'!$P$517</f>
        <v>0</v>
      </c>
      <c r="J21" s="581"/>
      <c r="K21" s="581"/>
      <c r="L21" s="582"/>
      <c r="M21" s="577">
        <f>ROUND('Staffing Plan'!M145,2)</f>
        <v>0</v>
      </c>
      <c r="N21" s="578"/>
      <c r="O21" s="579"/>
      <c r="P21" s="337">
        <f t="shared" ref="P21" si="2">I21*M21</f>
        <v>0</v>
      </c>
      <c r="Q21" s="338"/>
      <c r="R21" s="105"/>
      <c r="S21" s="126"/>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row>
    <row r="22" spans="1:44" s="80" customFormat="1" ht="15" hidden="1" customHeight="1" x14ac:dyDescent="0.2">
      <c r="A22" s="101"/>
      <c r="B22" s="84"/>
      <c r="C22" s="84"/>
      <c r="D22" s="84"/>
      <c r="E22" s="84"/>
      <c r="F22" s="84"/>
      <c r="G22" s="84"/>
      <c r="H22" s="84"/>
      <c r="I22" s="594"/>
      <c r="J22" s="595"/>
      <c r="K22" s="595"/>
      <c r="L22" s="596"/>
      <c r="M22" s="577"/>
      <c r="N22" s="578"/>
      <c r="O22" s="579"/>
      <c r="P22" s="337"/>
      <c r="Q22" s="338"/>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row>
    <row r="23" spans="1:44" s="80" customFormat="1" ht="15" customHeight="1" thickBot="1" x14ac:dyDescent="0.25">
      <c r="A23" s="69"/>
      <c r="B23" s="70"/>
      <c r="C23" s="70"/>
      <c r="D23" s="422">
        <f>IF(I23=0,,"Ave. Salary Rate/Hour =")</f>
        <v>0</v>
      </c>
      <c r="E23" s="423">
        <f>IF(I23=0,,P23/I23)</f>
        <v>0</v>
      </c>
      <c r="F23" s="422">
        <f>IF(I23=0,,"Incl. OH+P =")</f>
        <v>0</v>
      </c>
      <c r="G23" s="424">
        <f>IF(I23=0,,(P35+P36+P37+P38+P41)/I23)</f>
        <v>0</v>
      </c>
      <c r="H23" s="70"/>
      <c r="I23" s="584">
        <f>ROUND(SUM(I12:I22),2)</f>
        <v>0</v>
      </c>
      <c r="J23" s="584"/>
      <c r="K23" s="584"/>
      <c r="L23" s="584"/>
      <c r="M23" s="71"/>
      <c r="N23" s="70"/>
      <c r="O23" s="122" t="s">
        <v>37</v>
      </c>
      <c r="P23" s="339">
        <f>ROUND(SUM(P12:P22),2)</f>
        <v>0</v>
      </c>
      <c r="Q23" s="340"/>
      <c r="R23" s="105"/>
      <c r="S23" s="126"/>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row>
    <row r="24" spans="1:44" s="80" customFormat="1" ht="9.9499999999999993" customHeight="1" thickBot="1" x14ac:dyDescent="0.25">
      <c r="A24" s="109"/>
      <c r="B24" s="109"/>
      <c r="C24" s="109"/>
      <c r="D24" s="109"/>
      <c r="E24" s="109"/>
      <c r="F24" s="109"/>
      <c r="G24" s="109"/>
      <c r="H24" s="109"/>
      <c r="I24" s="109"/>
      <c r="J24" s="109"/>
      <c r="K24" s="109"/>
      <c r="L24" s="109"/>
      <c r="M24" s="110"/>
      <c r="N24" s="109"/>
      <c r="O24" s="109"/>
      <c r="P24" s="111"/>
      <c r="Q24" s="111"/>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row>
    <row r="25" spans="1:44" s="79" customFormat="1" ht="15" customHeight="1" x14ac:dyDescent="0.2">
      <c r="A25" s="542" t="s">
        <v>62</v>
      </c>
      <c r="B25" s="543"/>
      <c r="C25" s="543"/>
      <c r="D25" s="543"/>
      <c r="E25" s="543"/>
      <c r="F25" s="543"/>
      <c r="G25" s="543"/>
      <c r="H25" s="76"/>
      <c r="I25" s="76"/>
      <c r="J25" s="76"/>
      <c r="K25" s="76"/>
      <c r="L25" s="76"/>
      <c r="M25" s="76"/>
      <c r="N25" s="77"/>
      <c r="O25" s="78"/>
      <c r="P25" s="549" t="s">
        <v>1</v>
      </c>
      <c r="Q25" s="559"/>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row>
    <row r="26" spans="1:44" s="80" customFormat="1" ht="15" customHeight="1" x14ac:dyDescent="0.2">
      <c r="A26" s="101" t="str">
        <f>PROPER('Direct Expenses'!A10)</f>
        <v>Subconsultants:</v>
      </c>
      <c r="B26" s="113"/>
      <c r="C26" s="113"/>
      <c r="D26" s="113"/>
      <c r="E26" s="113"/>
      <c r="F26" s="113"/>
      <c r="G26" s="113"/>
      <c r="H26" s="113"/>
      <c r="I26" s="113"/>
      <c r="J26" s="113"/>
      <c r="K26" s="113"/>
      <c r="L26" s="113"/>
      <c r="M26" s="113"/>
      <c r="N26" s="113"/>
      <c r="O26" s="117"/>
      <c r="P26" s="337">
        <f>'Direct Expenses'!P17</f>
        <v>0</v>
      </c>
      <c r="Q26" s="338"/>
      <c r="R26" s="105"/>
      <c r="S26" s="105"/>
      <c r="T26" s="105"/>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row>
    <row r="27" spans="1:44" s="80" customFormat="1" ht="15" customHeight="1" x14ac:dyDescent="0.2">
      <c r="A27" s="101" t="str">
        <f>PROPER('Direct Expenses'!A18)</f>
        <v>Printing And Reproduction:</v>
      </c>
      <c r="B27" s="114"/>
      <c r="C27" s="114"/>
      <c r="D27" s="114"/>
      <c r="E27" s="115"/>
      <c r="F27" s="115"/>
      <c r="G27" s="115"/>
      <c r="H27" s="115"/>
      <c r="I27" s="115"/>
      <c r="J27" s="115"/>
      <c r="K27" s="115"/>
      <c r="L27" s="115"/>
      <c r="M27" s="115"/>
      <c r="N27" s="113"/>
      <c r="O27" s="117"/>
      <c r="P27" s="337">
        <f>'Direct Expenses'!P32</f>
        <v>0</v>
      </c>
      <c r="Q27" s="338"/>
      <c r="R27" s="105"/>
      <c r="S27" s="105"/>
      <c r="T27" s="105"/>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row>
    <row r="28" spans="1:44" s="80" customFormat="1" ht="15" customHeight="1" x14ac:dyDescent="0.2">
      <c r="A28" s="101" t="str">
        <f>PROPER('Direct Expenses'!A33)</f>
        <v>Mileage/Travel:</v>
      </c>
      <c r="B28" s="115"/>
      <c r="C28" s="115"/>
      <c r="D28" s="114"/>
      <c r="E28" s="114"/>
      <c r="F28" s="114"/>
      <c r="G28" s="115"/>
      <c r="H28" s="115"/>
      <c r="I28" s="115"/>
      <c r="J28" s="115"/>
      <c r="K28" s="115"/>
      <c r="L28" s="115"/>
      <c r="M28" s="115"/>
      <c r="N28" s="113"/>
      <c r="O28" s="117"/>
      <c r="P28" s="337">
        <f>'Direct Expenses'!P46</f>
        <v>0</v>
      </c>
      <c r="Q28" s="338"/>
      <c r="R28" s="105"/>
      <c r="S28" s="105"/>
      <c r="T28" s="105"/>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row>
    <row r="29" spans="1:44" s="80" customFormat="1" ht="15" customHeight="1" x14ac:dyDescent="0.2">
      <c r="A29" s="101" t="str">
        <f>PROPER('Direct Expenses'!A47)</f>
        <v>Lodging/Meals:</v>
      </c>
      <c r="B29" s="113"/>
      <c r="C29" s="113"/>
      <c r="D29" s="113"/>
      <c r="E29" s="113"/>
      <c r="F29" s="113"/>
      <c r="G29" s="113"/>
      <c r="H29" s="113"/>
      <c r="I29" s="113"/>
      <c r="J29" s="113"/>
      <c r="K29" s="113"/>
      <c r="L29" s="113"/>
      <c r="M29" s="113"/>
      <c r="N29" s="113"/>
      <c r="O29" s="117"/>
      <c r="P29" s="337">
        <f>'Direct Expenses'!P61</f>
        <v>0</v>
      </c>
      <c r="Q29" s="338"/>
      <c r="R29" s="105"/>
      <c r="S29" s="105"/>
      <c r="T29" s="105"/>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row>
    <row r="30" spans="1:44" s="80" customFormat="1" ht="15" customHeight="1" x14ac:dyDescent="0.2">
      <c r="A30" s="101" t="str">
        <f>PROPER('Direct Expenses'!A62)</f>
        <v>Other Miscellaneous Costs:</v>
      </c>
      <c r="B30" s="113"/>
      <c r="C30" s="113"/>
      <c r="D30" s="113"/>
      <c r="E30" s="113"/>
      <c r="F30" s="113"/>
      <c r="G30" s="113"/>
      <c r="H30" s="113"/>
      <c r="I30" s="113"/>
      <c r="J30" s="113"/>
      <c r="K30" s="113"/>
      <c r="L30" s="113"/>
      <c r="M30" s="113"/>
      <c r="N30" s="113"/>
      <c r="O30" s="117"/>
      <c r="P30" s="337">
        <f>'Direct Expenses'!P75</f>
        <v>0</v>
      </c>
      <c r="Q30" s="338"/>
      <c r="R30" s="105"/>
      <c r="S30" s="105"/>
      <c r="T30" s="105"/>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row>
    <row r="31" spans="1:44" s="80" customFormat="1" ht="15" hidden="1" customHeight="1" x14ac:dyDescent="0.2">
      <c r="A31" s="101"/>
      <c r="B31" s="113"/>
      <c r="C31" s="113"/>
      <c r="D31" s="113"/>
      <c r="E31" s="113"/>
      <c r="F31" s="113"/>
      <c r="G31" s="113"/>
      <c r="H31" s="113"/>
      <c r="I31" s="113"/>
      <c r="J31" s="113"/>
      <c r="K31" s="113"/>
      <c r="L31" s="113"/>
      <c r="M31" s="113"/>
      <c r="N31" s="121"/>
      <c r="O31" s="124"/>
      <c r="P31" s="337"/>
      <c r="Q31" s="338"/>
      <c r="R31" s="105"/>
      <c r="S31" s="105"/>
      <c r="T31" s="105"/>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row>
    <row r="32" spans="1:44" s="80" customFormat="1" ht="15" customHeight="1" thickBot="1" x14ac:dyDescent="0.25">
      <c r="A32" s="69"/>
      <c r="B32" s="73"/>
      <c r="C32" s="73"/>
      <c r="D32" s="73"/>
      <c r="E32" s="73"/>
      <c r="F32" s="73"/>
      <c r="G32" s="73"/>
      <c r="H32" s="73"/>
      <c r="I32" s="73"/>
      <c r="J32" s="73"/>
      <c r="K32" s="73"/>
      <c r="L32" s="73"/>
      <c r="M32" s="74"/>
      <c r="N32" s="70"/>
      <c r="O32" s="122" t="s">
        <v>37</v>
      </c>
      <c r="P32" s="341">
        <f>ROUND(SUM(P26:P31),2)</f>
        <v>0</v>
      </c>
      <c r="Q32" s="342"/>
      <c r="R32" s="105"/>
      <c r="S32" s="105"/>
      <c r="T32" s="105"/>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row>
    <row r="33" spans="1:44" s="80" customFormat="1" ht="9.9499999999999993" customHeight="1" thickBot="1" x14ac:dyDescent="0.25">
      <c r="A33" s="109"/>
      <c r="B33" s="109"/>
      <c r="C33" s="109"/>
      <c r="D33" s="109"/>
      <c r="E33" s="109"/>
      <c r="F33" s="109"/>
      <c r="G33" s="109"/>
      <c r="H33" s="109"/>
      <c r="I33" s="109"/>
      <c r="J33" s="109"/>
      <c r="K33" s="109"/>
      <c r="L33" s="109"/>
      <c r="M33" s="110"/>
      <c r="N33" s="109"/>
      <c r="O33" s="109"/>
      <c r="P33" s="112"/>
      <c r="Q33" s="112"/>
      <c r="R33" s="105"/>
      <c r="S33" s="105"/>
      <c r="T33" s="105"/>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row>
    <row r="34" spans="1:44" s="79" customFormat="1" ht="15" customHeight="1" x14ac:dyDescent="0.25">
      <c r="A34" s="542" t="s">
        <v>63</v>
      </c>
      <c r="B34" s="543"/>
      <c r="C34" s="543"/>
      <c r="D34" s="543"/>
      <c r="E34" s="543"/>
      <c r="F34" s="543"/>
      <c r="G34" s="543"/>
      <c r="H34" s="76"/>
      <c r="I34" s="76"/>
      <c r="J34" s="76"/>
      <c r="K34" s="76"/>
      <c r="L34" s="76"/>
      <c r="M34" s="76"/>
      <c r="N34" s="77"/>
      <c r="O34" s="78"/>
      <c r="P34" s="549" t="s">
        <v>1</v>
      </c>
      <c r="Q34" s="559"/>
      <c r="R34" s="105"/>
      <c r="S34" s="105"/>
      <c r="T34" s="332" t="str">
        <f>IF('Staffing Plan'!T1="y","Sub Costs are direct exp to Prime","Fees &amp; Payments Exhibit Values")</f>
        <v>Fees &amp; Payments Exhibit Values</v>
      </c>
      <c r="U34" s="333"/>
      <c r="X34" s="106"/>
      <c r="Y34" s="106"/>
      <c r="Z34" s="106"/>
      <c r="AA34" s="106"/>
      <c r="AB34" s="106"/>
      <c r="AC34" s="106"/>
      <c r="AD34" s="106"/>
      <c r="AE34" s="106"/>
      <c r="AF34" s="106"/>
      <c r="AG34" s="106"/>
      <c r="AH34" s="106"/>
      <c r="AI34" s="106"/>
      <c r="AJ34" s="106"/>
      <c r="AK34" s="106"/>
      <c r="AL34" s="106"/>
      <c r="AM34" s="106"/>
      <c r="AN34" s="106"/>
      <c r="AO34" s="106"/>
      <c r="AP34" s="106"/>
      <c r="AQ34" s="106"/>
      <c r="AR34" s="106"/>
    </row>
    <row r="35" spans="1:44" s="80" customFormat="1" ht="15" customHeight="1" x14ac:dyDescent="0.2">
      <c r="A35" s="101" t="s">
        <v>64</v>
      </c>
      <c r="B35" s="113"/>
      <c r="C35" s="113"/>
      <c r="D35" s="113"/>
      <c r="E35" s="113"/>
      <c r="F35" s="113"/>
      <c r="G35" s="113"/>
      <c r="H35" s="113"/>
      <c r="I35" s="113"/>
      <c r="J35" s="113"/>
      <c r="K35" s="113"/>
      <c r="L35" s="113"/>
      <c r="M35" s="113"/>
      <c r="N35" s="113"/>
      <c r="O35" s="117"/>
      <c r="P35" s="337">
        <f>P23</f>
        <v>0</v>
      </c>
      <c r="Q35" s="338"/>
      <c r="R35" s="105"/>
      <c r="S35" s="105"/>
      <c r="T35" s="334">
        <f>IF('Staffing Plan'!T1="y",0,P35+P36)</f>
        <v>0</v>
      </c>
      <c r="U35" s="335" t="s">
        <v>158</v>
      </c>
      <c r="Y35" s="107"/>
      <c r="Z35" s="107"/>
      <c r="AA35" s="107"/>
      <c r="AB35" s="107"/>
      <c r="AC35" s="107"/>
      <c r="AD35" s="107"/>
      <c r="AE35" s="107"/>
      <c r="AF35" s="107"/>
      <c r="AG35" s="107"/>
      <c r="AH35" s="107"/>
      <c r="AI35" s="107"/>
      <c r="AJ35" s="107"/>
      <c r="AK35" s="107"/>
      <c r="AL35" s="107"/>
      <c r="AM35" s="107"/>
      <c r="AN35" s="107"/>
      <c r="AO35" s="107"/>
      <c r="AP35" s="107"/>
      <c r="AQ35" s="107"/>
      <c r="AR35" s="107"/>
    </row>
    <row r="36" spans="1:44" s="80" customFormat="1" ht="15" customHeight="1" x14ac:dyDescent="0.2">
      <c r="A36" s="421" t="s">
        <v>176</v>
      </c>
      <c r="B36" s="113"/>
      <c r="C36" s="113"/>
      <c r="D36" s="113"/>
      <c r="E36" s="113"/>
      <c r="F36" s="113"/>
      <c r="G36" s="49"/>
      <c r="H36" s="425" t="s">
        <v>201</v>
      </c>
      <c r="I36" s="585">
        <v>2</v>
      </c>
      <c r="J36" s="585"/>
      <c r="K36" s="585"/>
      <c r="L36" s="586">
        <v>0.05</v>
      </c>
      <c r="M36" s="586"/>
      <c r="N36" s="379" t="s">
        <v>163</v>
      </c>
      <c r="O36" s="380">
        <f>IF($H$36="n",0,ROUND(IF($I$36=1,1,(1+(1*(1+$L$36)^($I$36-1)))/2),4)-1)</f>
        <v>0</v>
      </c>
      <c r="P36" s="378">
        <f>IF(H36="y",P35*O36,0)</f>
        <v>0</v>
      </c>
      <c r="Q36" s="338"/>
      <c r="R36" s="105"/>
      <c r="S36" s="105"/>
      <c r="T36" s="334"/>
      <c r="U36" s="335"/>
      <c r="Y36" s="107"/>
      <c r="Z36" s="107"/>
      <c r="AA36" s="107"/>
      <c r="AB36" s="107"/>
      <c r="AC36" s="107"/>
      <c r="AD36" s="107"/>
      <c r="AE36" s="107"/>
      <c r="AF36" s="107"/>
      <c r="AG36" s="107"/>
      <c r="AH36" s="107"/>
      <c r="AI36" s="107"/>
      <c r="AJ36" s="107"/>
      <c r="AK36" s="107"/>
      <c r="AL36" s="107"/>
      <c r="AM36" s="107"/>
      <c r="AN36" s="107"/>
      <c r="AO36" s="107"/>
      <c r="AP36" s="107"/>
      <c r="AQ36" s="107"/>
      <c r="AR36" s="107"/>
    </row>
    <row r="37" spans="1:44" s="80" customFormat="1" ht="15" customHeight="1" x14ac:dyDescent="0.2">
      <c r="A37" s="101" t="s">
        <v>65</v>
      </c>
      <c r="B37" s="583">
        <f>'Staffing Plan'!$P$11</f>
        <v>0</v>
      </c>
      <c r="C37" s="583"/>
      <c r="D37" s="583"/>
      <c r="E37" s="113"/>
      <c r="F37" s="113"/>
      <c r="G37" s="113"/>
      <c r="H37" s="113"/>
      <c r="I37" s="113"/>
      <c r="J37" s="113"/>
      <c r="K37" s="113"/>
      <c r="L37" s="113"/>
      <c r="M37" s="113"/>
      <c r="N37" s="113"/>
      <c r="O37" s="117"/>
      <c r="P37" s="337">
        <f>ROUND((P35+P36)*B37,2)</f>
        <v>0</v>
      </c>
      <c r="Q37" s="338"/>
      <c r="R37" s="105"/>
      <c r="S37" s="105"/>
      <c r="T37" s="334">
        <f>IF('Staffing Plan'!T1="y",P43,P37+P38+P39)</f>
        <v>0</v>
      </c>
      <c r="U37" s="335" t="s">
        <v>159</v>
      </c>
      <c r="Y37" s="107"/>
      <c r="Z37" s="107"/>
      <c r="AA37" s="107"/>
      <c r="AB37" s="107"/>
      <c r="AC37" s="107"/>
      <c r="AD37" s="107"/>
      <c r="AE37" s="107"/>
      <c r="AF37" s="107"/>
      <c r="AG37" s="107"/>
      <c r="AH37" s="107"/>
      <c r="AI37" s="107"/>
      <c r="AJ37" s="107"/>
      <c r="AK37" s="107"/>
      <c r="AL37" s="107"/>
      <c r="AM37" s="107"/>
      <c r="AN37" s="107"/>
      <c r="AO37" s="107"/>
      <c r="AP37" s="107"/>
      <c r="AQ37" s="107"/>
      <c r="AR37" s="107"/>
    </row>
    <row r="38" spans="1:44" s="80" customFormat="1" ht="15" customHeight="1" x14ac:dyDescent="0.2">
      <c r="A38" s="116" t="s">
        <v>83</v>
      </c>
      <c r="B38" s="113"/>
      <c r="C38" s="113"/>
      <c r="D38" s="113"/>
      <c r="E38" s="113"/>
      <c r="G38" s="430">
        <f>'Staffing Plan'!$P$15</f>
        <v>0</v>
      </c>
      <c r="H38" s="49" t="s">
        <v>164</v>
      </c>
      <c r="I38" s="113"/>
      <c r="J38" s="113"/>
      <c r="K38" s="113"/>
      <c r="L38" s="113"/>
      <c r="M38" s="113"/>
      <c r="N38" s="113"/>
      <c r="O38" s="117"/>
      <c r="P38" s="337">
        <f>ROUND((P35+P36)*G38,2)</f>
        <v>0</v>
      </c>
      <c r="Q38" s="338"/>
      <c r="R38" s="105"/>
      <c r="S38" s="105"/>
      <c r="T38" s="336">
        <f>IF('Staffing Plan'!T1="y",0,P41)</f>
        <v>0</v>
      </c>
      <c r="U38" s="335" t="s">
        <v>160</v>
      </c>
      <c r="Y38" s="107"/>
      <c r="Z38" s="107"/>
      <c r="AA38" s="107"/>
      <c r="AB38" s="107"/>
      <c r="AC38" s="107"/>
      <c r="AD38" s="107"/>
      <c r="AE38" s="107"/>
      <c r="AF38" s="107"/>
      <c r="AG38" s="107"/>
      <c r="AH38" s="107"/>
      <c r="AI38" s="107"/>
      <c r="AJ38" s="107"/>
      <c r="AK38" s="107"/>
      <c r="AL38" s="107"/>
      <c r="AM38" s="107"/>
      <c r="AN38" s="107"/>
      <c r="AO38" s="107"/>
      <c r="AP38" s="107"/>
      <c r="AQ38" s="107"/>
      <c r="AR38" s="107"/>
    </row>
    <row r="39" spans="1:44" s="80" customFormat="1" ht="15" customHeight="1" x14ac:dyDescent="0.2">
      <c r="A39" s="116" t="s">
        <v>4</v>
      </c>
      <c r="B39" s="113"/>
      <c r="C39" s="113"/>
      <c r="D39" s="114"/>
      <c r="E39" s="347"/>
      <c r="F39" s="347"/>
      <c r="G39" s="120"/>
      <c r="H39" s="348"/>
      <c r="I39" s="348"/>
      <c r="J39" s="348"/>
      <c r="K39" s="113"/>
      <c r="L39" s="113"/>
      <c r="M39" s="113"/>
      <c r="N39" s="113"/>
      <c r="O39" s="117"/>
      <c r="P39" s="337">
        <f>P32</f>
        <v>0</v>
      </c>
      <c r="Q39" s="338"/>
      <c r="R39" s="105"/>
      <c r="S39" s="105"/>
      <c r="T39" s="334">
        <f>SUM(T35:T38)</f>
        <v>0</v>
      </c>
      <c r="U39" s="335" t="s">
        <v>2</v>
      </c>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row>
    <row r="40" spans="1:44" s="80" customFormat="1" ht="15" hidden="1" customHeight="1" x14ac:dyDescent="0.2">
      <c r="A40" s="116"/>
      <c r="B40" s="113"/>
      <c r="C40" s="113"/>
      <c r="D40" s="113"/>
      <c r="E40" s="113"/>
      <c r="G40" s="215"/>
      <c r="H40" s="113"/>
      <c r="I40" s="113"/>
      <c r="J40" s="113"/>
      <c r="K40" s="113"/>
      <c r="L40" s="113"/>
      <c r="M40" s="113"/>
      <c r="N40" s="113"/>
      <c r="O40" s="117"/>
      <c r="P40" s="337"/>
      <c r="Q40" s="338"/>
      <c r="R40" s="105"/>
      <c r="S40" s="105"/>
      <c r="T40" s="105"/>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row>
    <row r="41" spans="1:44" s="80" customFormat="1" ht="15" customHeight="1" thickBot="1" x14ac:dyDescent="0.25">
      <c r="A41" s="116" t="s">
        <v>66</v>
      </c>
      <c r="B41" s="113"/>
      <c r="C41" s="113"/>
      <c r="D41" s="114"/>
      <c r="E41" s="576">
        <f>'Staffing Plan'!$P$13</f>
        <v>0</v>
      </c>
      <c r="F41" s="576"/>
      <c r="G41" s="120"/>
      <c r="H41" s="348"/>
      <c r="I41" s="348"/>
      <c r="J41" s="348"/>
      <c r="K41" s="113"/>
      <c r="L41" s="113"/>
      <c r="M41" s="113"/>
      <c r="N41" s="113"/>
      <c r="O41" s="117"/>
      <c r="P41" s="337">
        <f>ROUND((P35+P36+P37)*E41,2)</f>
        <v>0</v>
      </c>
      <c r="Q41" s="338"/>
      <c r="R41" s="105"/>
      <c r="S41" s="105"/>
      <c r="T41" s="105"/>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row>
    <row r="42" spans="1:44" s="80" customFormat="1" ht="15" hidden="1" customHeight="1" thickBot="1" x14ac:dyDescent="0.25">
      <c r="A42" s="116"/>
      <c r="B42" s="113"/>
      <c r="C42" s="113"/>
      <c r="D42" s="113"/>
      <c r="E42" s="113"/>
      <c r="F42" s="113"/>
      <c r="G42" s="113"/>
      <c r="H42" s="113"/>
      <c r="I42" s="113"/>
      <c r="J42" s="113"/>
      <c r="K42" s="113"/>
      <c r="L42" s="113"/>
      <c r="M42" s="113"/>
      <c r="N42" s="113"/>
      <c r="O42" s="117"/>
      <c r="P42" s="330"/>
      <c r="Q42" s="331"/>
      <c r="R42" s="105"/>
      <c r="S42" s="105"/>
      <c r="T42" s="105"/>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row>
    <row r="43" spans="1:44" s="79" customFormat="1" ht="22.5" customHeight="1" thickBot="1" x14ac:dyDescent="0.25">
      <c r="A43" s="118"/>
      <c r="B43" s="119"/>
      <c r="C43" s="119"/>
      <c r="D43" s="119"/>
      <c r="E43" s="119"/>
      <c r="F43" s="119"/>
      <c r="G43" s="119"/>
      <c r="H43" s="119"/>
      <c r="I43" s="119"/>
      <c r="J43" s="119"/>
      <c r="K43" s="119"/>
      <c r="L43" s="119"/>
      <c r="M43" s="119"/>
      <c r="N43" s="119"/>
      <c r="O43" s="125" t="str">
        <f>IF('Staffing Plan'!T1="y","SUBCONSULTANT TOTAL COST","TOTAL COST")</f>
        <v>TOTAL COST</v>
      </c>
      <c r="P43" s="609">
        <f>SUM(P35:P41)</f>
        <v>0</v>
      </c>
      <c r="Q43" s="610"/>
      <c r="R43" s="105"/>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row>
    <row r="44" spans="1:44" s="81" customFormat="1" ht="9.75" customHeight="1" thickBot="1" x14ac:dyDescent="0.25">
      <c r="A44" s="94"/>
      <c r="B44" s="94"/>
      <c r="C44" s="94"/>
      <c r="D44" s="94"/>
      <c r="E44" s="94"/>
      <c r="F44" s="94"/>
      <c r="G44" s="94"/>
      <c r="H44" s="94"/>
      <c r="I44" s="94"/>
      <c r="J44" s="94"/>
      <c r="K44" s="94"/>
      <c r="L44" s="94"/>
      <c r="M44" s="94"/>
      <c r="N44" s="94"/>
      <c r="O44" s="94"/>
      <c r="P44" s="95"/>
      <c r="Q44" s="9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row>
    <row r="45" spans="1:44" s="79" customFormat="1" ht="15" customHeight="1" x14ac:dyDescent="0.25">
      <c r="A45" s="542" t="s">
        <v>69</v>
      </c>
      <c r="B45" s="543"/>
      <c r="C45" s="543"/>
      <c r="D45" s="543"/>
      <c r="E45" s="543"/>
      <c r="F45" s="543"/>
      <c r="G45" s="601" t="s">
        <v>68</v>
      </c>
      <c r="H45" s="601"/>
      <c r="I45" s="599" t="s">
        <v>165</v>
      </c>
      <c r="J45" s="599"/>
      <c r="K45" s="599"/>
      <c r="L45" s="599"/>
      <c r="M45" s="599"/>
      <c r="N45" s="599" t="s">
        <v>67</v>
      </c>
      <c r="O45" s="600"/>
      <c r="P45" s="548" t="s">
        <v>1</v>
      </c>
      <c r="Q45" s="559"/>
      <c r="R45" s="105"/>
      <c r="S45" s="129"/>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row>
    <row r="46" spans="1:44" s="80" customFormat="1" ht="15" customHeight="1" x14ac:dyDescent="0.25">
      <c r="A46" s="50" t="str">
        <f>'Est. of Hours'!A12</f>
        <v>I.  User Defined Task 1</v>
      </c>
      <c r="B46" s="49"/>
      <c r="C46" s="49"/>
      <c r="D46" s="49"/>
      <c r="E46" s="49"/>
      <c r="F46" s="49"/>
      <c r="G46" s="602">
        <f>'Est. of Hours'!V12*(1+$O$36)</f>
        <v>0</v>
      </c>
      <c r="H46" s="603"/>
      <c r="I46" s="602">
        <f>IF($G$58=0,0,ROUND((G46*$B$37)+($P$38*(G46/$G$58)),2))</f>
        <v>0</v>
      </c>
      <c r="J46" s="604"/>
      <c r="K46" s="604"/>
      <c r="L46" s="604"/>
      <c r="M46" s="603"/>
      <c r="N46" s="597">
        <f>IF($G$58=0,0,ROUND((G46+I46-$P$38*(G46/$G$58))*$E$41,2))</f>
        <v>0</v>
      </c>
      <c r="O46" s="598"/>
      <c r="P46" s="343">
        <f>SUM(G46:O46)</f>
        <v>0</v>
      </c>
      <c r="Q46" s="344"/>
      <c r="R46" s="105"/>
      <c r="S46" s="129"/>
      <c r="T46" s="105"/>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row>
    <row r="47" spans="1:44" s="80" customFormat="1" ht="15" customHeight="1" x14ac:dyDescent="0.25">
      <c r="A47" s="50" t="str">
        <f>'Est. of Hours'!A48</f>
        <v>II.  User Defined Task 2</v>
      </c>
      <c r="B47" s="99"/>
      <c r="C47" s="99"/>
      <c r="D47" s="99"/>
      <c r="E47" s="84"/>
      <c r="F47" s="84"/>
      <c r="G47" s="602">
        <f>'Est. of Hours'!V48*(1+$O$36)</f>
        <v>0</v>
      </c>
      <c r="H47" s="603"/>
      <c r="I47" s="602">
        <f t="shared" ref="I47:I57" si="3">IF($G$58=0,0,ROUND((G47*$B$37)+($P$38*(G47/$G$58)),2))</f>
        <v>0</v>
      </c>
      <c r="J47" s="604"/>
      <c r="K47" s="604"/>
      <c r="L47" s="604"/>
      <c r="M47" s="603"/>
      <c r="N47" s="597">
        <f t="shared" ref="N47:N57" si="4">IF($G$58=0,0,ROUND((G47+I47-$P$38*(G47/$G$58))*$E$41,2))</f>
        <v>0</v>
      </c>
      <c r="O47" s="598"/>
      <c r="P47" s="343">
        <f t="shared" ref="P47:P52" si="5">SUM(G47:O47)</f>
        <v>0</v>
      </c>
      <c r="Q47" s="344"/>
      <c r="R47" s="105"/>
      <c r="S47" s="129"/>
      <c r="T47" s="105"/>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row>
    <row r="48" spans="1:44" s="80" customFormat="1" ht="15" customHeight="1" x14ac:dyDescent="0.25">
      <c r="A48" s="50" t="str">
        <f>'Est. of Hours'!A84</f>
        <v>III.  User Defined Task 3</v>
      </c>
      <c r="B48" s="84"/>
      <c r="C48" s="84"/>
      <c r="D48" s="99"/>
      <c r="E48" s="99"/>
      <c r="F48" s="99"/>
      <c r="G48" s="602">
        <f>'Est. of Hours'!V84*(1+$O$36)</f>
        <v>0</v>
      </c>
      <c r="H48" s="603"/>
      <c r="I48" s="602">
        <f t="shared" si="3"/>
        <v>0</v>
      </c>
      <c r="J48" s="604"/>
      <c r="K48" s="604"/>
      <c r="L48" s="604"/>
      <c r="M48" s="603"/>
      <c r="N48" s="597">
        <f t="shared" si="4"/>
        <v>0</v>
      </c>
      <c r="O48" s="598"/>
      <c r="P48" s="343">
        <f t="shared" si="5"/>
        <v>0</v>
      </c>
      <c r="Q48" s="344"/>
      <c r="R48" s="105"/>
      <c r="S48" s="129"/>
      <c r="T48" s="105"/>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row>
    <row r="49" spans="1:44" s="80" customFormat="1" ht="15" customHeight="1" x14ac:dyDescent="0.25">
      <c r="A49" s="50" t="str">
        <f>'Est. of Hours'!A120</f>
        <v>IV.  User Defined Task 4</v>
      </c>
      <c r="B49" s="49"/>
      <c r="C49" s="49"/>
      <c r="D49" s="49"/>
      <c r="E49" s="49"/>
      <c r="F49" s="49"/>
      <c r="G49" s="602">
        <f>'Est. of Hours'!V120*(1+$O$36)</f>
        <v>0</v>
      </c>
      <c r="H49" s="603"/>
      <c r="I49" s="602">
        <f t="shared" si="3"/>
        <v>0</v>
      </c>
      <c r="J49" s="604"/>
      <c r="K49" s="604"/>
      <c r="L49" s="604"/>
      <c r="M49" s="603"/>
      <c r="N49" s="597">
        <f t="shared" si="4"/>
        <v>0</v>
      </c>
      <c r="O49" s="598"/>
      <c r="P49" s="343">
        <f t="shared" si="5"/>
        <v>0</v>
      </c>
      <c r="Q49" s="344"/>
      <c r="R49" s="105"/>
      <c r="S49" s="129"/>
      <c r="T49" s="105" t="s">
        <v>155</v>
      </c>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row>
    <row r="50" spans="1:44" s="80" customFormat="1" ht="15" customHeight="1" x14ac:dyDescent="0.25">
      <c r="A50" s="50" t="str">
        <f>'Est. of Hours'!A156</f>
        <v>V.  User Defined Task 5</v>
      </c>
      <c r="B50" s="84"/>
      <c r="C50" s="84"/>
      <c r="D50" s="99"/>
      <c r="E50" s="99"/>
      <c r="F50" s="99"/>
      <c r="G50" s="602">
        <f>'Est. of Hours'!V156*(1+$O$36)</f>
        <v>0</v>
      </c>
      <c r="H50" s="603"/>
      <c r="I50" s="602">
        <f t="shared" si="3"/>
        <v>0</v>
      </c>
      <c r="J50" s="604"/>
      <c r="K50" s="604"/>
      <c r="L50" s="604"/>
      <c r="M50" s="603"/>
      <c r="N50" s="597">
        <f t="shared" si="4"/>
        <v>0</v>
      </c>
      <c r="O50" s="598"/>
      <c r="P50" s="343">
        <f t="shared" si="5"/>
        <v>0</v>
      </c>
      <c r="Q50" s="344"/>
      <c r="R50" s="105"/>
      <c r="S50" s="129"/>
      <c r="T50" s="105"/>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row>
    <row r="51" spans="1:44" s="80" customFormat="1" ht="15" customHeight="1" x14ac:dyDescent="0.25">
      <c r="A51" s="50" t="str">
        <f>'Est. of Hours'!A192</f>
        <v>VI.  User Defined Task 6</v>
      </c>
      <c r="B51" s="49"/>
      <c r="C51" s="49"/>
      <c r="D51" s="49"/>
      <c r="E51" s="49"/>
      <c r="F51" s="49"/>
      <c r="G51" s="602">
        <f>'Est. of Hours'!V192*(1+$O$36)</f>
        <v>0</v>
      </c>
      <c r="H51" s="603"/>
      <c r="I51" s="602">
        <f t="shared" si="3"/>
        <v>0</v>
      </c>
      <c r="J51" s="604"/>
      <c r="K51" s="604"/>
      <c r="L51" s="604"/>
      <c r="M51" s="603"/>
      <c r="N51" s="597">
        <f t="shared" si="4"/>
        <v>0</v>
      </c>
      <c r="O51" s="598"/>
      <c r="P51" s="343">
        <f t="shared" si="5"/>
        <v>0</v>
      </c>
      <c r="Q51" s="344"/>
      <c r="R51" s="105"/>
      <c r="S51" s="129"/>
      <c r="T51" s="105"/>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row>
    <row r="52" spans="1:44" s="80" customFormat="1" ht="15" customHeight="1" x14ac:dyDescent="0.25">
      <c r="A52" s="50" t="str">
        <f>'Est. of Hours'!A228</f>
        <v>VII.  User Defined Task 7</v>
      </c>
      <c r="B52" s="49"/>
      <c r="C52" s="49"/>
      <c r="D52" s="49"/>
      <c r="E52" s="49"/>
      <c r="F52" s="49"/>
      <c r="G52" s="602">
        <f>'Est. of Hours'!V228*(1+$O$36)</f>
        <v>0</v>
      </c>
      <c r="H52" s="603"/>
      <c r="I52" s="602">
        <f t="shared" si="3"/>
        <v>0</v>
      </c>
      <c r="J52" s="604"/>
      <c r="K52" s="604"/>
      <c r="L52" s="604"/>
      <c r="M52" s="603"/>
      <c r="N52" s="597">
        <f t="shared" si="4"/>
        <v>0</v>
      </c>
      <c r="O52" s="598"/>
      <c r="P52" s="343">
        <f t="shared" si="5"/>
        <v>0</v>
      </c>
      <c r="Q52" s="344"/>
      <c r="R52" s="105"/>
      <c r="S52" s="129"/>
      <c r="T52" s="105"/>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row>
    <row r="53" spans="1:44" s="80" customFormat="1" ht="15" customHeight="1" x14ac:dyDescent="0.25">
      <c r="A53" s="50" t="str">
        <f>'Est. of Hours'!A264</f>
        <v>VIII.  User Defined Task 8</v>
      </c>
      <c r="B53" s="49"/>
      <c r="C53" s="49"/>
      <c r="D53" s="49"/>
      <c r="E53" s="49"/>
      <c r="F53" s="49"/>
      <c r="G53" s="602">
        <f>'Est. of Hours'!V264*(1+$O$36)</f>
        <v>0</v>
      </c>
      <c r="H53" s="603"/>
      <c r="I53" s="602">
        <f t="shared" si="3"/>
        <v>0</v>
      </c>
      <c r="J53" s="604"/>
      <c r="K53" s="604"/>
      <c r="L53" s="604"/>
      <c r="M53" s="603"/>
      <c r="N53" s="597">
        <f t="shared" si="4"/>
        <v>0</v>
      </c>
      <c r="O53" s="598"/>
      <c r="P53" s="343">
        <f t="shared" ref="P53:P57" si="6">SUM(G53:O53)</f>
        <v>0</v>
      </c>
      <c r="Q53" s="344"/>
      <c r="R53" s="105"/>
      <c r="S53" s="129"/>
      <c r="T53" s="105"/>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row>
    <row r="54" spans="1:44" s="80" customFormat="1" ht="15" customHeight="1" x14ac:dyDescent="0.25">
      <c r="A54" s="50" t="str">
        <f>'Est. of Hours'!A300</f>
        <v>IX.  User Defined Task 9</v>
      </c>
      <c r="B54" s="49"/>
      <c r="C54" s="49"/>
      <c r="D54" s="49"/>
      <c r="E54" s="49"/>
      <c r="F54" s="49"/>
      <c r="G54" s="602">
        <f>'Est. of Hours'!V300*(1+$O$36)</f>
        <v>0</v>
      </c>
      <c r="H54" s="603"/>
      <c r="I54" s="602">
        <f t="shared" si="3"/>
        <v>0</v>
      </c>
      <c r="J54" s="604"/>
      <c r="K54" s="604"/>
      <c r="L54" s="604"/>
      <c r="M54" s="603"/>
      <c r="N54" s="597">
        <f t="shared" si="4"/>
        <v>0</v>
      </c>
      <c r="O54" s="598"/>
      <c r="P54" s="343">
        <f t="shared" si="6"/>
        <v>0</v>
      </c>
      <c r="Q54" s="344"/>
      <c r="R54" s="105"/>
      <c r="S54" s="129"/>
      <c r="T54" s="105"/>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row>
    <row r="55" spans="1:44" s="80" customFormat="1" ht="15" customHeight="1" x14ac:dyDescent="0.25">
      <c r="A55" s="50" t="str">
        <f>'Est. of Hours'!A336</f>
        <v>X.  User Defined Task 10</v>
      </c>
      <c r="B55" s="49"/>
      <c r="C55" s="49"/>
      <c r="D55" s="49"/>
      <c r="E55" s="49"/>
      <c r="F55" s="49"/>
      <c r="G55" s="602">
        <f>'Est. of Hours'!V336*(1+$O$36)</f>
        <v>0</v>
      </c>
      <c r="H55" s="603"/>
      <c r="I55" s="602">
        <f t="shared" si="3"/>
        <v>0</v>
      </c>
      <c r="J55" s="604"/>
      <c r="K55" s="604"/>
      <c r="L55" s="604"/>
      <c r="M55" s="603"/>
      <c r="N55" s="597">
        <f t="shared" si="4"/>
        <v>0</v>
      </c>
      <c r="O55" s="598"/>
      <c r="P55" s="343">
        <f t="shared" si="6"/>
        <v>0</v>
      </c>
      <c r="Q55" s="344"/>
      <c r="R55" s="105"/>
      <c r="S55" s="129"/>
      <c r="T55" s="105"/>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row>
    <row r="56" spans="1:44" s="80" customFormat="1" ht="15" customHeight="1" x14ac:dyDescent="0.25">
      <c r="A56" s="50" t="str">
        <f>'Est. of Hours'!A372</f>
        <v>XI.  User Defined Task 11</v>
      </c>
      <c r="B56" s="49"/>
      <c r="C56" s="49"/>
      <c r="D56" s="49"/>
      <c r="E56" s="49"/>
      <c r="F56" s="49"/>
      <c r="G56" s="602">
        <f>'Est. of Hours'!V372*(1+$O$36)</f>
        <v>0</v>
      </c>
      <c r="H56" s="603"/>
      <c r="I56" s="602">
        <f t="shared" si="3"/>
        <v>0</v>
      </c>
      <c r="J56" s="604"/>
      <c r="K56" s="604"/>
      <c r="L56" s="604"/>
      <c r="M56" s="603"/>
      <c r="N56" s="597">
        <f t="shared" si="4"/>
        <v>0</v>
      </c>
      <c r="O56" s="598"/>
      <c r="P56" s="343">
        <f t="shared" si="6"/>
        <v>0</v>
      </c>
      <c r="Q56" s="344"/>
      <c r="R56" s="105"/>
      <c r="S56" s="129"/>
      <c r="T56" s="105"/>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row>
    <row r="57" spans="1:44" s="80" customFormat="1" ht="15" customHeight="1" x14ac:dyDescent="0.25">
      <c r="A57" s="50" t="str">
        <f>'Est. of Hours'!A408</f>
        <v>XII.  User Defined Task 12</v>
      </c>
      <c r="B57" s="49"/>
      <c r="C57" s="49"/>
      <c r="D57" s="49"/>
      <c r="E57" s="49"/>
      <c r="F57" s="49"/>
      <c r="G57" s="602">
        <f>'Est. of Hours'!V408*(1+$O$36)</f>
        <v>0</v>
      </c>
      <c r="H57" s="603"/>
      <c r="I57" s="602">
        <f t="shared" si="3"/>
        <v>0</v>
      </c>
      <c r="J57" s="604"/>
      <c r="K57" s="604"/>
      <c r="L57" s="604"/>
      <c r="M57" s="603"/>
      <c r="N57" s="597">
        <f t="shared" si="4"/>
        <v>0</v>
      </c>
      <c r="O57" s="598"/>
      <c r="P57" s="343">
        <f t="shared" si="6"/>
        <v>0</v>
      </c>
      <c r="Q57" s="344"/>
      <c r="R57" s="105"/>
      <c r="S57" s="129"/>
      <c r="T57" s="105"/>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row>
    <row r="58" spans="1:44" s="80" customFormat="1" ht="15" customHeight="1" thickBot="1" x14ac:dyDescent="0.3">
      <c r="A58" s="69"/>
      <c r="B58" s="73"/>
      <c r="C58" s="73"/>
      <c r="D58" s="73"/>
      <c r="E58" s="73"/>
      <c r="F58" s="73"/>
      <c r="G58" s="605">
        <f>SUM(G46:G57)</f>
        <v>0</v>
      </c>
      <c r="H58" s="606"/>
      <c r="I58" s="605">
        <f>SUM(I46:M57)</f>
        <v>0</v>
      </c>
      <c r="J58" s="607"/>
      <c r="K58" s="607"/>
      <c r="L58" s="607"/>
      <c r="M58" s="608"/>
      <c r="N58" s="611">
        <f>SUM(N46:O57)</f>
        <v>0</v>
      </c>
      <c r="O58" s="608"/>
      <c r="P58" s="345">
        <f t="shared" ref="P58" si="7">SUM(G58:O58)</f>
        <v>0</v>
      </c>
      <c r="Q58" s="346"/>
      <c r="R58" s="105"/>
      <c r="S58" s="129"/>
      <c r="T58" s="105"/>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row>
    <row r="59" spans="1:44" s="95" customFormat="1" x14ac:dyDescent="0.2">
      <c r="A59" s="94"/>
      <c r="B59" s="94"/>
      <c r="C59" s="94"/>
      <c r="D59" s="94"/>
      <c r="E59" s="94"/>
      <c r="F59" s="94"/>
      <c r="G59" s="94"/>
      <c r="H59" s="94"/>
      <c r="I59" s="94"/>
      <c r="J59" s="94"/>
      <c r="K59" s="94"/>
      <c r="L59" s="94"/>
      <c r="M59" s="94"/>
      <c r="N59" s="94"/>
      <c r="O59" s="94"/>
      <c r="R59" s="105"/>
      <c r="T59" s="390" t="s">
        <v>170</v>
      </c>
      <c r="U59" s="391"/>
      <c r="V59" s="391"/>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row>
    <row r="60" spans="1:44" s="79" customFormat="1" x14ac:dyDescent="0.2">
      <c r="A60" s="94"/>
      <c r="B60" s="94"/>
      <c r="C60" s="94"/>
      <c r="D60" s="94"/>
      <c r="E60" s="94"/>
      <c r="F60" s="94"/>
      <c r="G60" s="94"/>
      <c r="H60" s="94"/>
      <c r="I60" s="94"/>
      <c r="J60" s="94"/>
      <c r="K60" s="94"/>
      <c r="L60" s="94"/>
      <c r="M60" s="94"/>
      <c r="N60" s="94"/>
      <c r="O60" s="94"/>
      <c r="P60" s="95"/>
      <c r="Q60" s="95"/>
      <c r="R60" s="105"/>
      <c r="S60" s="95"/>
      <c r="T60" s="392" t="s">
        <v>171</v>
      </c>
      <c r="U60" s="392" t="s">
        <v>172</v>
      </c>
      <c r="V60" s="393" t="s">
        <v>173</v>
      </c>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row>
    <row r="61" spans="1:44" s="79" customFormat="1" x14ac:dyDescent="0.2">
      <c r="A61" s="94"/>
      <c r="B61" s="94"/>
      <c r="C61" s="94"/>
      <c r="D61" s="94"/>
      <c r="E61" s="94"/>
      <c r="F61" s="94"/>
      <c r="G61" s="94"/>
      <c r="H61" s="94"/>
      <c r="I61" s="94"/>
      <c r="J61" s="94"/>
      <c r="K61" s="94"/>
      <c r="L61" s="94"/>
      <c r="M61" s="94"/>
      <c r="N61" s="94"/>
      <c r="O61" s="385" t="s">
        <v>174</v>
      </c>
      <c r="P61" s="386">
        <f>T61+U61+V61</f>
        <v>0</v>
      </c>
      <c r="Q61" s="386"/>
      <c r="R61" s="105"/>
      <c r="S61" s="95"/>
      <c r="T61" s="396">
        <f>T38</f>
        <v>0</v>
      </c>
      <c r="U61" s="397">
        <f>T35</f>
        <v>0</v>
      </c>
      <c r="V61" s="394">
        <f>T37</f>
        <v>0</v>
      </c>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row>
    <row r="62" spans="1:44" s="79" customFormat="1" x14ac:dyDescent="0.2">
      <c r="A62" s="94"/>
      <c r="B62" s="94"/>
      <c r="C62" s="94"/>
      <c r="D62" s="94"/>
      <c r="E62" s="94"/>
      <c r="F62" s="94"/>
      <c r="G62" s="94"/>
      <c r="H62" s="94"/>
      <c r="I62" s="94"/>
      <c r="J62" s="94"/>
      <c r="K62" s="94"/>
      <c r="L62" s="94"/>
      <c r="M62" s="94"/>
      <c r="N62" s="94"/>
      <c r="O62" s="385" t="s">
        <v>202</v>
      </c>
      <c r="P62" s="386">
        <f t="shared" ref="P62:P64" si="8">T62+U62+V62</f>
        <v>0</v>
      </c>
      <c r="Q62" s="386"/>
      <c r="R62" s="105"/>
      <c r="T62" s="396"/>
      <c r="U62" s="396"/>
      <c r="V62" s="394"/>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row>
    <row r="63" spans="1:44" s="79" customFormat="1" x14ac:dyDescent="0.2">
      <c r="A63" s="94"/>
      <c r="B63" s="94"/>
      <c r="C63" s="94"/>
      <c r="D63" s="94"/>
      <c r="E63" s="94"/>
      <c r="F63" s="94"/>
      <c r="G63" s="94"/>
      <c r="H63" s="94"/>
      <c r="I63" s="94"/>
      <c r="J63" s="94"/>
      <c r="K63" s="94"/>
      <c r="L63" s="94"/>
      <c r="M63" s="94"/>
      <c r="N63" s="94"/>
      <c r="O63" s="385" t="s">
        <v>202</v>
      </c>
      <c r="P63" s="386">
        <f t="shared" si="8"/>
        <v>0</v>
      </c>
      <c r="Q63" s="386"/>
      <c r="R63" s="105"/>
      <c r="T63" s="396"/>
      <c r="U63" s="396"/>
      <c r="V63" s="394"/>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row>
    <row r="64" spans="1:44" s="79" customFormat="1" ht="15.75" thickBot="1" x14ac:dyDescent="0.25">
      <c r="A64" s="94"/>
      <c r="B64" s="94"/>
      <c r="C64" s="94"/>
      <c r="D64" s="94"/>
      <c r="E64" s="94"/>
      <c r="F64" s="94"/>
      <c r="G64" s="94"/>
      <c r="H64" s="94"/>
      <c r="I64" s="94"/>
      <c r="J64" s="94"/>
      <c r="K64" s="94"/>
      <c r="L64" s="94"/>
      <c r="M64" s="94"/>
      <c r="N64" s="94"/>
      <c r="O64" s="385" t="s">
        <v>202</v>
      </c>
      <c r="P64" s="386">
        <f t="shared" si="8"/>
        <v>0</v>
      </c>
      <c r="Q64" s="386"/>
      <c r="R64" s="105"/>
      <c r="T64" s="398"/>
      <c r="U64" s="398"/>
      <c r="V64" s="39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row>
    <row r="65" spans="1:44" s="82" customFormat="1" ht="16.5" thickBot="1" x14ac:dyDescent="0.3">
      <c r="A65" s="94"/>
      <c r="B65" s="94"/>
      <c r="C65" s="94"/>
      <c r="D65" s="94"/>
      <c r="E65" s="94"/>
      <c r="F65" s="94"/>
      <c r="G65" s="94"/>
      <c r="H65" s="94"/>
      <c r="I65" s="94"/>
      <c r="J65" s="94"/>
      <c r="K65" s="94"/>
      <c r="L65" s="94"/>
      <c r="M65" s="94"/>
      <c r="N65" s="94"/>
      <c r="O65" s="387" t="s">
        <v>175</v>
      </c>
      <c r="P65" s="388">
        <f>P61+P62+P63+P64</f>
        <v>0</v>
      </c>
      <c r="Q65" s="389"/>
      <c r="R65" s="105"/>
      <c r="S65" s="79"/>
      <c r="T65" s="397">
        <f>SUM(T61:T64)</f>
        <v>0</v>
      </c>
      <c r="U65" s="397">
        <f>SUM(U61:U64)</f>
        <v>0</v>
      </c>
      <c r="V65" s="394">
        <f>SUM(V61:V64)</f>
        <v>0</v>
      </c>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row>
    <row r="66" spans="1:44" s="81" customFormat="1" x14ac:dyDescent="0.2">
      <c r="A66" s="127"/>
      <c r="B66" s="127"/>
      <c r="C66" s="127"/>
      <c r="D66" s="127"/>
      <c r="E66" s="127"/>
      <c r="F66" s="127"/>
      <c r="G66" s="127"/>
      <c r="H66" s="127"/>
      <c r="I66" s="127"/>
      <c r="J66" s="127"/>
      <c r="K66" s="127"/>
      <c r="L66" s="127"/>
      <c r="M66" s="127"/>
      <c r="N66" s="127"/>
      <c r="O66" s="127"/>
      <c r="P66" s="128"/>
      <c r="Q66" s="128"/>
      <c r="R66" s="105"/>
      <c r="S66" s="105"/>
      <c r="T66" s="105"/>
      <c r="U66" s="105"/>
      <c r="V66" s="105"/>
      <c r="W66" s="126"/>
      <c r="X66" s="105"/>
      <c r="Y66" s="105"/>
      <c r="Z66" s="105"/>
      <c r="AA66" s="105"/>
      <c r="AB66" s="105"/>
      <c r="AC66" s="105"/>
      <c r="AD66" s="105"/>
      <c r="AE66" s="105"/>
      <c r="AF66" s="105"/>
      <c r="AG66" s="105"/>
      <c r="AH66" s="105"/>
      <c r="AI66" s="105"/>
      <c r="AJ66" s="105"/>
      <c r="AK66" s="105"/>
      <c r="AL66" s="105"/>
      <c r="AM66" s="105"/>
      <c r="AN66" s="105"/>
      <c r="AO66" s="105"/>
      <c r="AP66" s="105"/>
      <c r="AQ66" s="105"/>
      <c r="AR66" s="105"/>
    </row>
    <row r="67" spans="1:44" s="81" customFormat="1" ht="15.75" x14ac:dyDescent="0.25">
      <c r="A67" s="399" t="s">
        <v>177</v>
      </c>
      <c r="B67" s="127"/>
      <c r="C67" s="127"/>
      <c r="D67" s="127"/>
      <c r="E67" s="127"/>
      <c r="F67" s="127"/>
      <c r="G67" s="127"/>
      <c r="H67" s="127"/>
      <c r="I67" s="127"/>
      <c r="J67" s="127"/>
      <c r="K67" s="127"/>
      <c r="L67" s="127"/>
      <c r="M67" s="127"/>
      <c r="N67" s="127"/>
      <c r="O67" s="127"/>
      <c r="P67" s="128"/>
      <c r="Q67" s="128"/>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row>
    <row r="68" spans="1:44" s="79" customFormat="1" x14ac:dyDescent="0.2">
      <c r="A68" s="127"/>
      <c r="B68" s="127"/>
      <c r="C68" s="127"/>
      <c r="D68" s="127"/>
      <c r="E68" s="127"/>
      <c r="F68" s="127"/>
      <c r="G68" s="127"/>
      <c r="H68" s="127"/>
      <c r="I68" s="127"/>
      <c r="J68" s="127"/>
      <c r="K68" s="127"/>
      <c r="L68" s="127"/>
      <c r="M68" s="127"/>
      <c r="N68" s="127"/>
      <c r="O68" s="127"/>
      <c r="P68" s="128"/>
      <c r="Q68" s="128"/>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row>
    <row r="69" spans="1:44" s="79" customFormat="1" x14ac:dyDescent="0.2">
      <c r="A69" s="127"/>
      <c r="B69" s="127"/>
      <c r="C69" s="127"/>
      <c r="D69" s="127"/>
      <c r="E69" s="127"/>
      <c r="F69" s="127"/>
      <c r="G69" s="127"/>
      <c r="H69" s="127"/>
      <c r="I69" s="127"/>
      <c r="J69" s="127"/>
      <c r="K69" s="127"/>
      <c r="L69" s="127"/>
      <c r="M69" s="127"/>
      <c r="N69" s="127"/>
      <c r="O69" s="127"/>
      <c r="P69" s="128"/>
      <c r="Q69" s="128"/>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row>
    <row r="70" spans="1:44" s="79" customFormat="1" x14ac:dyDescent="0.2">
      <c r="A70" s="127"/>
      <c r="B70" s="127"/>
      <c r="C70" s="127"/>
      <c r="D70" s="127"/>
      <c r="E70" s="127"/>
      <c r="F70" s="127"/>
      <c r="G70" s="127"/>
      <c r="H70" s="127"/>
      <c r="I70" s="127"/>
      <c r="J70" s="127"/>
      <c r="K70" s="127"/>
      <c r="L70" s="127"/>
      <c r="M70" s="127"/>
      <c r="N70" s="127"/>
      <c r="O70" s="127"/>
      <c r="P70" s="128"/>
      <c r="Q70" s="128"/>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row>
    <row r="71" spans="1:44" s="79" customFormat="1" x14ac:dyDescent="0.2">
      <c r="A71" s="127"/>
      <c r="B71" s="127"/>
      <c r="C71" s="127"/>
      <c r="D71" s="127"/>
      <c r="E71" s="127"/>
      <c r="F71" s="127"/>
      <c r="G71" s="127"/>
      <c r="H71" s="127"/>
      <c r="I71" s="127"/>
      <c r="J71" s="127"/>
      <c r="K71" s="127"/>
      <c r="L71" s="127"/>
      <c r="M71" s="127"/>
      <c r="N71" s="127"/>
      <c r="O71" s="127"/>
      <c r="P71" s="128"/>
      <c r="Q71" s="128"/>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row>
    <row r="72" spans="1:44" s="82" customFormat="1" x14ac:dyDescent="0.2">
      <c r="A72" s="127"/>
      <c r="B72" s="127"/>
      <c r="C72" s="127"/>
      <c r="D72" s="127"/>
      <c r="E72" s="127"/>
      <c r="F72" s="127"/>
      <c r="G72" s="127"/>
      <c r="H72" s="127"/>
      <c r="I72" s="127"/>
      <c r="J72" s="127"/>
      <c r="K72" s="127"/>
      <c r="L72" s="127"/>
      <c r="M72" s="127"/>
      <c r="N72" s="127"/>
      <c r="O72" s="127"/>
      <c r="P72" s="128"/>
      <c r="Q72" s="128"/>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row>
    <row r="73" spans="1:44" s="82" customFormat="1" x14ac:dyDescent="0.2">
      <c r="A73" s="127"/>
      <c r="B73" s="127"/>
      <c r="C73" s="127"/>
      <c r="D73" s="127"/>
      <c r="E73" s="127"/>
      <c r="F73" s="127"/>
      <c r="G73" s="127"/>
      <c r="H73" s="127"/>
      <c r="I73" s="127"/>
      <c r="J73" s="127"/>
      <c r="K73" s="127"/>
      <c r="L73" s="127"/>
      <c r="M73" s="127"/>
      <c r="N73" s="127"/>
      <c r="O73" s="127"/>
      <c r="P73" s="128"/>
      <c r="Q73" s="128"/>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row>
    <row r="74" spans="1:44" s="82" customFormat="1" x14ac:dyDescent="0.2">
      <c r="A74" s="127"/>
      <c r="B74" s="127"/>
      <c r="C74" s="127"/>
      <c r="D74" s="127"/>
      <c r="E74" s="127"/>
      <c r="F74" s="127"/>
      <c r="G74" s="127"/>
      <c r="H74" s="127"/>
      <c r="I74" s="127"/>
      <c r="J74" s="127"/>
      <c r="K74" s="127"/>
      <c r="L74" s="127"/>
      <c r="M74" s="127"/>
      <c r="N74" s="127"/>
      <c r="O74" s="127"/>
      <c r="P74" s="128"/>
      <c r="Q74" s="128"/>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row>
    <row r="75" spans="1:44" s="82" customFormat="1" x14ac:dyDescent="0.2">
      <c r="A75" s="108"/>
      <c r="B75" s="108"/>
      <c r="C75" s="108"/>
      <c r="D75" s="108"/>
      <c r="E75" s="108"/>
      <c r="F75" s="108"/>
      <c r="G75" s="108"/>
      <c r="H75" s="108"/>
      <c r="I75" s="108"/>
      <c r="J75" s="108"/>
      <c r="K75" s="108"/>
      <c r="L75" s="108"/>
      <c r="M75" s="108"/>
      <c r="N75" s="108"/>
      <c r="O75" s="108"/>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row>
    <row r="76" spans="1:44" s="82" customFormat="1" x14ac:dyDescent="0.2">
      <c r="A76" s="108"/>
      <c r="B76" s="108"/>
      <c r="C76" s="108"/>
      <c r="D76" s="108"/>
      <c r="E76" s="108"/>
      <c r="F76" s="108"/>
      <c r="G76" s="108"/>
      <c r="H76" s="108"/>
      <c r="I76" s="108"/>
      <c r="J76" s="108"/>
      <c r="K76" s="108"/>
      <c r="L76" s="108"/>
      <c r="M76" s="108"/>
      <c r="N76" s="108"/>
      <c r="O76" s="108"/>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row>
    <row r="77" spans="1:44" s="82" customFormat="1" x14ac:dyDescent="0.2">
      <c r="A77" s="108"/>
      <c r="B77" s="108"/>
      <c r="C77" s="108"/>
      <c r="D77" s="108"/>
      <c r="E77" s="108"/>
      <c r="F77" s="108"/>
      <c r="G77" s="108"/>
      <c r="H77" s="108"/>
      <c r="I77" s="108"/>
      <c r="J77" s="108"/>
      <c r="K77" s="108"/>
      <c r="L77" s="108"/>
      <c r="M77" s="108"/>
      <c r="N77" s="108"/>
      <c r="O77" s="108"/>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row>
    <row r="78" spans="1:44" s="82" customFormat="1" x14ac:dyDescent="0.2">
      <c r="A78" s="108"/>
      <c r="B78" s="108"/>
      <c r="C78" s="108"/>
      <c r="D78" s="108"/>
      <c r="E78" s="108"/>
      <c r="F78" s="108"/>
      <c r="G78" s="108"/>
      <c r="H78" s="108"/>
      <c r="I78" s="108"/>
      <c r="J78" s="108"/>
      <c r="K78" s="108"/>
      <c r="L78" s="108"/>
      <c r="M78" s="108"/>
      <c r="N78" s="108"/>
      <c r="O78" s="108"/>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row>
    <row r="79" spans="1:44" s="82" customFormat="1" x14ac:dyDescent="0.2">
      <c r="A79" s="108"/>
      <c r="B79" s="108"/>
      <c r="C79" s="108"/>
      <c r="D79" s="108"/>
      <c r="E79" s="108"/>
      <c r="F79" s="108"/>
      <c r="G79" s="108"/>
      <c r="H79" s="108"/>
      <c r="I79" s="108"/>
      <c r="J79" s="108"/>
      <c r="K79" s="108"/>
      <c r="L79" s="108"/>
      <c r="M79" s="108"/>
      <c r="N79" s="108"/>
      <c r="O79" s="108"/>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row>
    <row r="80" spans="1:44" s="82" customFormat="1" x14ac:dyDescent="0.2">
      <c r="A80" s="108"/>
      <c r="B80" s="108"/>
      <c r="C80" s="108"/>
      <c r="D80" s="108"/>
      <c r="E80" s="108"/>
      <c r="F80" s="108"/>
      <c r="G80" s="108"/>
      <c r="H80" s="108"/>
      <c r="I80" s="108"/>
      <c r="J80" s="108"/>
      <c r="K80" s="108"/>
      <c r="L80" s="108"/>
      <c r="M80" s="108"/>
      <c r="N80" s="108"/>
      <c r="O80" s="108"/>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row>
    <row r="81" spans="1:44" s="82" customFormat="1" x14ac:dyDescent="0.2">
      <c r="A81" s="108"/>
      <c r="B81" s="108"/>
      <c r="C81" s="108"/>
      <c r="D81" s="108"/>
      <c r="E81" s="108"/>
      <c r="F81" s="108"/>
      <c r="G81" s="108"/>
      <c r="H81" s="108"/>
      <c r="I81" s="108"/>
      <c r="J81" s="108"/>
      <c r="K81" s="108"/>
      <c r="L81" s="108"/>
      <c r="M81" s="108"/>
      <c r="N81" s="108"/>
      <c r="O81" s="108"/>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row>
    <row r="82" spans="1:44" s="82" customFormat="1" x14ac:dyDescent="0.2">
      <c r="A82" s="108"/>
      <c r="B82" s="108"/>
      <c r="C82" s="108"/>
      <c r="D82" s="108"/>
      <c r="E82" s="108"/>
      <c r="F82" s="108"/>
      <c r="G82" s="108"/>
      <c r="H82" s="108"/>
      <c r="I82" s="108"/>
      <c r="J82" s="108"/>
      <c r="K82" s="108"/>
      <c r="L82" s="108"/>
      <c r="M82" s="108"/>
      <c r="N82" s="108"/>
      <c r="O82" s="108"/>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row>
    <row r="83" spans="1:44" s="82" customFormat="1" x14ac:dyDescent="0.2">
      <c r="A83" s="108"/>
      <c r="B83" s="108"/>
      <c r="C83" s="108"/>
      <c r="D83" s="108"/>
      <c r="E83" s="108"/>
      <c r="F83" s="108"/>
      <c r="G83" s="108"/>
      <c r="H83" s="108"/>
      <c r="I83" s="108"/>
      <c r="J83" s="108"/>
      <c r="K83" s="108"/>
      <c r="L83" s="108"/>
      <c r="M83" s="108"/>
      <c r="N83" s="108"/>
      <c r="O83" s="108"/>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row>
    <row r="84" spans="1:44" s="82" customFormat="1" x14ac:dyDescent="0.2">
      <c r="A84" s="108"/>
      <c r="B84" s="108"/>
      <c r="C84" s="108"/>
      <c r="D84" s="108"/>
      <c r="E84" s="108"/>
      <c r="F84" s="108"/>
      <c r="G84" s="108"/>
      <c r="H84" s="108"/>
      <c r="I84" s="108"/>
      <c r="J84" s="108"/>
      <c r="K84" s="108"/>
      <c r="L84" s="108"/>
      <c r="M84" s="108"/>
      <c r="N84" s="108"/>
      <c r="O84" s="108"/>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row>
    <row r="85" spans="1:44" s="82" customFormat="1" x14ac:dyDescent="0.2">
      <c r="A85" s="108"/>
      <c r="B85" s="108"/>
      <c r="C85" s="108"/>
      <c r="D85" s="108"/>
      <c r="E85" s="108"/>
      <c r="F85" s="108"/>
      <c r="G85" s="108"/>
      <c r="H85" s="108"/>
      <c r="I85" s="108"/>
      <c r="J85" s="108"/>
      <c r="K85" s="108"/>
      <c r="L85" s="108"/>
      <c r="M85" s="108"/>
      <c r="N85" s="108"/>
      <c r="O85" s="108"/>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row>
    <row r="86" spans="1:44" s="82" customFormat="1" x14ac:dyDescent="0.2">
      <c r="A86" s="108"/>
      <c r="B86" s="108"/>
      <c r="C86" s="108"/>
      <c r="D86" s="108"/>
      <c r="E86" s="108"/>
      <c r="F86" s="108"/>
      <c r="G86" s="108"/>
      <c r="H86" s="108"/>
      <c r="I86" s="108"/>
      <c r="J86" s="108"/>
      <c r="K86" s="108"/>
      <c r="L86" s="108"/>
      <c r="M86" s="108"/>
      <c r="N86" s="108"/>
      <c r="O86" s="108"/>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row>
    <row r="87" spans="1:44" s="82" customFormat="1" x14ac:dyDescent="0.2">
      <c r="A87" s="108"/>
      <c r="B87" s="108"/>
      <c r="C87" s="108"/>
      <c r="D87" s="108"/>
      <c r="E87" s="108"/>
      <c r="F87" s="108"/>
      <c r="G87" s="108"/>
      <c r="H87" s="108"/>
      <c r="I87" s="108"/>
      <c r="J87" s="108"/>
      <c r="K87" s="108"/>
      <c r="L87" s="108"/>
      <c r="M87" s="108"/>
      <c r="N87" s="108"/>
      <c r="O87" s="108"/>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row>
    <row r="88" spans="1:44" s="82" customFormat="1" x14ac:dyDescent="0.2">
      <c r="A88" s="108"/>
      <c r="B88" s="108"/>
      <c r="C88" s="108"/>
      <c r="D88" s="108"/>
      <c r="E88" s="108"/>
      <c r="F88" s="108"/>
      <c r="G88" s="108"/>
      <c r="H88" s="108"/>
      <c r="I88" s="108"/>
      <c r="J88" s="108"/>
      <c r="K88" s="108"/>
      <c r="L88" s="108"/>
      <c r="M88" s="108"/>
      <c r="N88" s="108"/>
      <c r="O88" s="108"/>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row>
    <row r="89" spans="1:44" s="82" customFormat="1" x14ac:dyDescent="0.2">
      <c r="A89" s="108"/>
      <c r="B89" s="108"/>
      <c r="C89" s="108"/>
      <c r="D89" s="108"/>
      <c r="E89" s="108"/>
      <c r="F89" s="108"/>
      <c r="G89" s="108"/>
      <c r="H89" s="108"/>
      <c r="I89" s="108"/>
      <c r="J89" s="108"/>
      <c r="K89" s="108"/>
      <c r="L89" s="108"/>
      <c r="M89" s="108"/>
      <c r="N89" s="108"/>
      <c r="O89" s="108"/>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row>
    <row r="90" spans="1:44" s="82" customFormat="1" x14ac:dyDescent="0.2">
      <c r="A90" s="108"/>
      <c r="B90" s="108"/>
      <c r="C90" s="108"/>
      <c r="D90" s="108"/>
      <c r="E90" s="108"/>
      <c r="F90" s="108"/>
      <c r="G90" s="108"/>
      <c r="H90" s="108"/>
      <c r="I90" s="108"/>
      <c r="J90" s="108"/>
      <c r="K90" s="108"/>
      <c r="L90" s="108"/>
      <c r="M90" s="108"/>
      <c r="N90" s="108"/>
      <c r="O90" s="108"/>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row>
    <row r="91" spans="1:44" s="82" customFormat="1" x14ac:dyDescent="0.2">
      <c r="A91" s="108"/>
      <c r="B91" s="108"/>
      <c r="C91" s="108"/>
      <c r="D91" s="108"/>
      <c r="E91" s="108"/>
      <c r="F91" s="108"/>
      <c r="G91" s="108"/>
      <c r="H91" s="108"/>
      <c r="I91" s="108"/>
      <c r="J91" s="108"/>
      <c r="K91" s="108"/>
      <c r="L91" s="108"/>
      <c r="M91" s="108"/>
      <c r="N91" s="108"/>
      <c r="O91" s="108"/>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row>
    <row r="92" spans="1:44" s="82" customFormat="1" x14ac:dyDescent="0.2">
      <c r="A92" s="108"/>
      <c r="B92" s="108"/>
      <c r="C92" s="108"/>
      <c r="D92" s="108"/>
      <c r="E92" s="108"/>
      <c r="F92" s="108"/>
      <c r="G92" s="108"/>
      <c r="H92" s="108"/>
      <c r="I92" s="108"/>
      <c r="J92" s="108"/>
      <c r="K92" s="108"/>
      <c r="L92" s="108"/>
      <c r="M92" s="108"/>
      <c r="N92" s="108"/>
      <c r="O92" s="108"/>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row>
    <row r="93" spans="1:44" s="82" customFormat="1" x14ac:dyDescent="0.2">
      <c r="A93" s="108"/>
      <c r="B93" s="108"/>
      <c r="C93" s="108"/>
      <c r="D93" s="108"/>
      <c r="E93" s="108"/>
      <c r="F93" s="108"/>
      <c r="G93" s="108"/>
      <c r="H93" s="108"/>
      <c r="I93" s="108"/>
      <c r="J93" s="108"/>
      <c r="K93" s="108"/>
      <c r="L93" s="108"/>
      <c r="M93" s="108"/>
      <c r="N93" s="108"/>
      <c r="O93" s="108"/>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row>
    <row r="94" spans="1:44" s="82" customFormat="1" x14ac:dyDescent="0.2">
      <c r="A94" s="108"/>
      <c r="B94" s="108"/>
      <c r="C94" s="108"/>
      <c r="D94" s="108"/>
      <c r="E94" s="108"/>
      <c r="F94" s="108"/>
      <c r="G94" s="108"/>
      <c r="H94" s="108"/>
      <c r="I94" s="108"/>
      <c r="J94" s="108"/>
      <c r="K94" s="108"/>
      <c r="L94" s="108"/>
      <c r="M94" s="108"/>
      <c r="N94" s="108"/>
      <c r="O94" s="108"/>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row>
    <row r="95" spans="1:44" s="82" customFormat="1" x14ac:dyDescent="0.2">
      <c r="A95" s="108"/>
      <c r="B95" s="108"/>
      <c r="C95" s="108"/>
      <c r="D95" s="108"/>
      <c r="E95" s="108"/>
      <c r="F95" s="108"/>
      <c r="G95" s="108"/>
      <c r="H95" s="108"/>
      <c r="I95" s="108"/>
      <c r="J95" s="108"/>
      <c r="K95" s="108"/>
      <c r="L95" s="108"/>
      <c r="M95" s="108"/>
      <c r="N95" s="108"/>
      <c r="O95" s="108"/>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row>
    <row r="96" spans="1:44" s="82" customFormat="1" x14ac:dyDescent="0.2">
      <c r="A96" s="108"/>
      <c r="B96" s="108"/>
      <c r="C96" s="108"/>
      <c r="D96" s="108"/>
      <c r="E96" s="108"/>
      <c r="F96" s="108"/>
      <c r="G96" s="108"/>
      <c r="H96" s="108"/>
      <c r="I96" s="108"/>
      <c r="J96" s="108"/>
      <c r="K96" s="108"/>
      <c r="L96" s="108"/>
      <c r="M96" s="108"/>
      <c r="N96" s="108"/>
      <c r="O96" s="108"/>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row>
    <row r="97" spans="1:44" s="82" customFormat="1" x14ac:dyDescent="0.2">
      <c r="A97" s="108"/>
      <c r="B97" s="108"/>
      <c r="C97" s="108"/>
      <c r="D97" s="108"/>
      <c r="E97" s="108"/>
      <c r="F97" s="108"/>
      <c r="G97" s="108"/>
      <c r="H97" s="108"/>
      <c r="I97" s="108"/>
      <c r="J97" s="108"/>
      <c r="K97" s="108"/>
      <c r="L97" s="108"/>
      <c r="M97" s="108"/>
      <c r="N97" s="108"/>
      <c r="O97" s="108"/>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row>
    <row r="98" spans="1:44" s="82" customFormat="1" x14ac:dyDescent="0.2">
      <c r="A98" s="108"/>
      <c r="B98" s="108"/>
      <c r="C98" s="108"/>
      <c r="D98" s="108"/>
      <c r="E98" s="108"/>
      <c r="F98" s="108"/>
      <c r="G98" s="108"/>
      <c r="H98" s="108"/>
      <c r="I98" s="108"/>
      <c r="J98" s="108"/>
      <c r="K98" s="108"/>
      <c r="L98" s="108"/>
      <c r="M98" s="108"/>
      <c r="N98" s="108"/>
      <c r="O98" s="108"/>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row>
    <row r="99" spans="1:44" s="82" customFormat="1" x14ac:dyDescent="0.2">
      <c r="A99" s="108"/>
      <c r="B99" s="108"/>
      <c r="C99" s="108"/>
      <c r="D99" s="108"/>
      <c r="E99" s="108"/>
      <c r="F99" s="108"/>
      <c r="G99" s="108"/>
      <c r="H99" s="108"/>
      <c r="I99" s="108"/>
      <c r="J99" s="108"/>
      <c r="K99" s="108"/>
      <c r="L99" s="108"/>
      <c r="M99" s="108"/>
      <c r="N99" s="108"/>
      <c r="O99" s="108"/>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row>
    <row r="100" spans="1:44" s="82" customFormat="1" x14ac:dyDescent="0.2">
      <c r="A100" s="108"/>
      <c r="B100" s="108"/>
      <c r="C100" s="108"/>
      <c r="D100" s="108"/>
      <c r="E100" s="108"/>
      <c r="F100" s="108"/>
      <c r="G100" s="108"/>
      <c r="H100" s="108"/>
      <c r="I100" s="108"/>
      <c r="J100" s="108"/>
      <c r="K100" s="108"/>
      <c r="L100" s="108"/>
      <c r="M100" s="108"/>
      <c r="N100" s="108"/>
      <c r="O100" s="108"/>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row>
    <row r="101" spans="1:44" s="82" customFormat="1" x14ac:dyDescent="0.2">
      <c r="A101" s="108"/>
      <c r="B101" s="108"/>
      <c r="C101" s="108"/>
      <c r="D101" s="108"/>
      <c r="E101" s="108"/>
      <c r="F101" s="108"/>
      <c r="G101" s="108"/>
      <c r="H101" s="108"/>
      <c r="I101" s="108"/>
      <c r="J101" s="108"/>
      <c r="K101" s="108"/>
      <c r="L101" s="108"/>
      <c r="M101" s="108"/>
      <c r="N101" s="108"/>
      <c r="O101" s="108"/>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row>
    <row r="102" spans="1:44" x14ac:dyDescent="0.2">
      <c r="A102" s="102"/>
      <c r="B102" s="102"/>
      <c r="C102" s="102"/>
      <c r="D102" s="102"/>
      <c r="E102" s="102"/>
      <c r="F102" s="102"/>
      <c r="G102" s="102"/>
      <c r="H102" s="102"/>
      <c r="I102" s="102"/>
      <c r="J102" s="102"/>
      <c r="K102" s="102"/>
      <c r="L102" s="102"/>
      <c r="M102" s="102"/>
      <c r="N102" s="102"/>
      <c r="O102" s="102"/>
      <c r="P102" s="102"/>
      <c r="Q102" s="102"/>
    </row>
    <row r="103" spans="1:44" x14ac:dyDescent="0.2">
      <c r="A103" s="102"/>
      <c r="B103" s="102"/>
      <c r="C103" s="102"/>
      <c r="D103" s="102"/>
      <c r="E103" s="102"/>
      <c r="F103" s="102"/>
      <c r="G103" s="102"/>
      <c r="H103" s="102"/>
      <c r="I103" s="102"/>
      <c r="J103" s="102"/>
      <c r="K103" s="102"/>
      <c r="L103" s="102"/>
      <c r="M103" s="102"/>
      <c r="N103" s="102"/>
      <c r="O103" s="102"/>
      <c r="P103" s="102"/>
      <c r="Q103" s="102"/>
    </row>
    <row r="104" spans="1:44" x14ac:dyDescent="0.2">
      <c r="A104" s="102"/>
      <c r="B104" s="102"/>
      <c r="C104" s="102"/>
      <c r="D104" s="102"/>
      <c r="E104" s="102"/>
      <c r="F104" s="102"/>
      <c r="G104" s="102"/>
      <c r="H104" s="102"/>
      <c r="I104" s="102"/>
      <c r="J104" s="102"/>
      <c r="K104" s="102"/>
      <c r="L104" s="102"/>
      <c r="M104" s="102"/>
      <c r="N104" s="102"/>
      <c r="O104" s="102"/>
      <c r="P104" s="102"/>
      <c r="Q104" s="102"/>
    </row>
    <row r="105" spans="1:44" x14ac:dyDescent="0.2">
      <c r="A105" s="102"/>
      <c r="B105" s="102"/>
      <c r="C105" s="102"/>
      <c r="D105" s="102"/>
      <c r="E105" s="102"/>
      <c r="F105" s="102"/>
      <c r="G105" s="102"/>
      <c r="H105" s="102"/>
      <c r="I105" s="102"/>
      <c r="J105" s="102"/>
      <c r="K105" s="102"/>
      <c r="L105" s="102"/>
      <c r="M105" s="102"/>
      <c r="N105" s="102"/>
      <c r="O105" s="102"/>
      <c r="P105" s="102"/>
      <c r="Q105" s="102"/>
    </row>
    <row r="106" spans="1:44" x14ac:dyDescent="0.2">
      <c r="A106" s="102"/>
      <c r="B106" s="102"/>
      <c r="C106" s="102"/>
      <c r="D106" s="102"/>
      <c r="E106" s="102"/>
      <c r="F106" s="102"/>
      <c r="G106" s="102"/>
      <c r="H106" s="102"/>
      <c r="I106" s="102"/>
      <c r="J106" s="102"/>
      <c r="K106" s="102"/>
      <c r="L106" s="102"/>
      <c r="M106" s="102"/>
      <c r="N106" s="102"/>
      <c r="O106" s="102"/>
      <c r="P106" s="102"/>
      <c r="Q106" s="102"/>
    </row>
    <row r="107" spans="1:44" x14ac:dyDescent="0.2">
      <c r="A107" s="102"/>
      <c r="B107" s="102"/>
      <c r="C107" s="102"/>
      <c r="D107" s="102"/>
      <c r="E107" s="102"/>
      <c r="F107" s="102"/>
      <c r="G107" s="102"/>
      <c r="H107" s="102"/>
      <c r="I107" s="102"/>
      <c r="J107" s="102"/>
      <c r="K107" s="102"/>
      <c r="L107" s="102"/>
      <c r="M107" s="102"/>
      <c r="N107" s="102"/>
      <c r="O107" s="102"/>
      <c r="P107" s="102"/>
      <c r="Q107" s="102"/>
    </row>
    <row r="108" spans="1:44" x14ac:dyDescent="0.2">
      <c r="A108" s="102"/>
      <c r="B108" s="102"/>
      <c r="C108" s="102"/>
      <c r="D108" s="102"/>
      <c r="E108" s="102"/>
      <c r="F108" s="102"/>
      <c r="G108" s="102"/>
      <c r="H108" s="102"/>
      <c r="I108" s="102"/>
      <c r="J108" s="102"/>
      <c r="K108" s="102"/>
      <c r="L108" s="102"/>
      <c r="M108" s="102"/>
      <c r="N108" s="102"/>
      <c r="O108" s="102"/>
      <c r="P108" s="102"/>
      <c r="Q108" s="102"/>
    </row>
    <row r="109" spans="1:44" x14ac:dyDescent="0.2">
      <c r="A109" s="102"/>
      <c r="B109" s="102"/>
      <c r="C109" s="102"/>
      <c r="D109" s="102"/>
      <c r="E109" s="102"/>
      <c r="F109" s="102"/>
      <c r="G109" s="102"/>
      <c r="H109" s="102"/>
      <c r="I109" s="102"/>
      <c r="J109" s="102"/>
      <c r="K109" s="102"/>
      <c r="L109" s="102"/>
      <c r="M109" s="102"/>
      <c r="N109" s="102"/>
      <c r="O109" s="102"/>
      <c r="P109" s="102"/>
      <c r="Q109" s="102"/>
    </row>
    <row r="110" spans="1:44" x14ac:dyDescent="0.2">
      <c r="A110" s="102"/>
      <c r="B110" s="102"/>
      <c r="C110" s="102"/>
      <c r="D110" s="102"/>
      <c r="E110" s="102"/>
      <c r="F110" s="102"/>
      <c r="G110" s="102"/>
      <c r="H110" s="102"/>
      <c r="I110" s="102"/>
      <c r="J110" s="102"/>
      <c r="K110" s="102"/>
      <c r="L110" s="102"/>
      <c r="M110" s="102"/>
      <c r="N110" s="102"/>
      <c r="O110" s="102"/>
      <c r="P110" s="102"/>
      <c r="Q110" s="102"/>
    </row>
  </sheetData>
  <sheetProtection algorithmName="SHA-512" hashValue="14SW68M9/GoOJYTEUIjcBEgQdaBeKY8EmtYGu6AFdqbWfN5EFza/81wZW+GdEPZnIHesNijEug5YbEHq7+sMDg==" saltValue="juMNRUzag0Y8l7bsyKTmFg==" spinCount="100000" sheet="1" formatCells="0" formatColumns="0" formatRows="0"/>
  <mergeCells count="89">
    <mergeCell ref="P43:Q43"/>
    <mergeCell ref="N58:O58"/>
    <mergeCell ref="I57:M57"/>
    <mergeCell ref="N47:O47"/>
    <mergeCell ref="N48:O48"/>
    <mergeCell ref="N49:O49"/>
    <mergeCell ref="N50:O50"/>
    <mergeCell ref="N51:O51"/>
    <mergeCell ref="N52:O52"/>
    <mergeCell ref="N57:O57"/>
    <mergeCell ref="I48:M48"/>
    <mergeCell ref="I49:M49"/>
    <mergeCell ref="I50:M50"/>
    <mergeCell ref="I51:M51"/>
    <mergeCell ref="I52:M52"/>
    <mergeCell ref="I53:M53"/>
    <mergeCell ref="I54:M54"/>
    <mergeCell ref="N53:O53"/>
    <mergeCell ref="N54:O54"/>
    <mergeCell ref="N55:O55"/>
    <mergeCell ref="N56:O56"/>
    <mergeCell ref="G47:H47"/>
    <mergeCell ref="I47:M47"/>
    <mergeCell ref="G48:H48"/>
    <mergeCell ref="G49:H49"/>
    <mergeCell ref="G58:H58"/>
    <mergeCell ref="I58:M58"/>
    <mergeCell ref="G50:H50"/>
    <mergeCell ref="G51:H51"/>
    <mergeCell ref="G52:H52"/>
    <mergeCell ref="G57:H57"/>
    <mergeCell ref="G53:H53"/>
    <mergeCell ref="G54:H54"/>
    <mergeCell ref="G55:H55"/>
    <mergeCell ref="G56:H56"/>
    <mergeCell ref="I55:M55"/>
    <mergeCell ref="I56:M56"/>
    <mergeCell ref="N46:O46"/>
    <mergeCell ref="N45:O45"/>
    <mergeCell ref="P45:Q45"/>
    <mergeCell ref="A45:F45"/>
    <mergeCell ref="G45:H45"/>
    <mergeCell ref="G46:H46"/>
    <mergeCell ref="I46:M46"/>
    <mergeCell ref="I45:M45"/>
    <mergeCell ref="I13:L13"/>
    <mergeCell ref="I18:L18"/>
    <mergeCell ref="I19:L19"/>
    <mergeCell ref="I22:L22"/>
    <mergeCell ref="M19:O19"/>
    <mergeCell ref="M22:O22"/>
    <mergeCell ref="I21:L21"/>
    <mergeCell ref="M21:O21"/>
    <mergeCell ref="I20:L20"/>
    <mergeCell ref="A11:G11"/>
    <mergeCell ref="P11:Q11"/>
    <mergeCell ref="M11:O11"/>
    <mergeCell ref="I11:L11"/>
    <mergeCell ref="I12:L12"/>
    <mergeCell ref="A34:G34"/>
    <mergeCell ref="P34:Q34"/>
    <mergeCell ref="B37:D37"/>
    <mergeCell ref="I23:L23"/>
    <mergeCell ref="M18:O18"/>
    <mergeCell ref="I36:K36"/>
    <mergeCell ref="L36:M36"/>
    <mergeCell ref="E41:F41"/>
    <mergeCell ref="P25:Q25"/>
    <mergeCell ref="A10:G10"/>
    <mergeCell ref="M12:O12"/>
    <mergeCell ref="M13:O13"/>
    <mergeCell ref="M14:O14"/>
    <mergeCell ref="M15:O15"/>
    <mergeCell ref="P10:Q10"/>
    <mergeCell ref="I14:L14"/>
    <mergeCell ref="I17:L17"/>
    <mergeCell ref="I15:L15"/>
    <mergeCell ref="I16:L16"/>
    <mergeCell ref="M16:O16"/>
    <mergeCell ref="M17:O17"/>
    <mergeCell ref="M20:O20"/>
    <mergeCell ref="A25:G25"/>
    <mergeCell ref="A1:G1"/>
    <mergeCell ref="H1:Q1"/>
    <mergeCell ref="O3:P3"/>
    <mergeCell ref="O4:P4"/>
    <mergeCell ref="P9:Q9"/>
    <mergeCell ref="D8:G8"/>
    <mergeCell ref="A2:Q2"/>
  </mergeCells>
  <conditionalFormatting sqref="B37:D37">
    <cfRule type="containsText" dxfId="5" priority="9" operator="containsText" text="n/a">
      <formula>NOT(ISERROR(SEARCH("n/a",B37)))</formula>
    </cfRule>
    <cfRule type="containsText" dxfId="4" priority="1" operator="containsText" text="staff">
      <formula>NOT(ISERROR(SEARCH("staff",B37)))</formula>
    </cfRule>
  </conditionalFormatting>
  <conditionalFormatting sqref="G38">
    <cfRule type="containsBlanks" dxfId="3" priority="8">
      <formula>LEN(TRIM(G38))=0</formula>
    </cfRule>
  </conditionalFormatting>
  <conditionalFormatting sqref="A2">
    <cfRule type="containsText" dxfId="2" priority="7" operator="containsText" text="s u b">
      <formula>NOT(ISERROR(SEARCH("s u b",A2)))</formula>
    </cfRule>
  </conditionalFormatting>
  <conditionalFormatting sqref="I36:O36">
    <cfRule type="expression" dxfId="1" priority="6">
      <formula>$H$36="y"</formula>
    </cfRule>
  </conditionalFormatting>
  <conditionalFormatting sqref="P43:Q43">
    <cfRule type="expression" dxfId="0" priority="2">
      <formula>LEFT($O$43,3)="sub"</formula>
    </cfRule>
  </conditionalFormatting>
  <dataValidations count="2">
    <dataValidation type="textLength" operator="equal" allowBlank="1" showInputMessage="1" showErrorMessage="1" prompt="Enter Y or N" sqref="H36" xr:uid="{00000000-0002-0000-0500-000000000000}">
      <formula1>1</formula1>
    </dataValidation>
    <dataValidation type="decimal" operator="greaterThan" allowBlank="1" showInputMessage="1" showErrorMessage="1" sqref="I36:K36" xr:uid="{00000000-0002-0000-0500-000001000000}">
      <formula1>0.99</formula1>
    </dataValidation>
  </dataValidations>
  <printOptions horizontalCentered="1"/>
  <pageMargins left="0.25" right="0.25" top="0.5" bottom="0.75" header="0.5" footer="0.25"/>
  <pageSetup orientation="portrait" r:id="rId1"/>
  <headerFooter scaleWithDoc="0" alignWithMargins="0">
    <oddFooter>&amp;L&amp;9Fee Proposal&amp;R&amp;9Exhibit "_"
Sheet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Directions</vt:lpstr>
      <vt:lpstr>Staffing Plan</vt:lpstr>
      <vt:lpstr>Est. of Hours</vt:lpstr>
      <vt:lpstr>Direct Expenses</vt:lpstr>
      <vt:lpstr>Notes-Assumptions</vt:lpstr>
      <vt:lpstr>Project Cost Breakdown</vt:lpstr>
      <vt:lpstr>'Direct Expenses'!Print_Area</vt:lpstr>
      <vt:lpstr>'Est. of Hours'!Print_Area</vt:lpstr>
      <vt:lpstr>'Notes-Assumptions'!Print_Area</vt:lpstr>
      <vt:lpstr>'Project Cost Breakdown'!Print_Area</vt:lpstr>
      <vt:lpstr>'Staffing Plan'!Print_Area</vt:lpstr>
      <vt:lpstr>'Est. of Hours'!Print_Titles</vt:lpstr>
      <vt:lpstr>'Notes-Assumptions'!Print_Titles</vt:lpstr>
      <vt:lpstr>'Staffing Plan'!Print_Titles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NDOR</dc:creator>
  <cp:lastModifiedBy>Angela Andersen</cp:lastModifiedBy>
  <cp:lastPrinted>2021-12-16T14:52:53Z</cp:lastPrinted>
  <dcterms:created xsi:type="dcterms:W3CDTF">2003-02-24T17:33:12Z</dcterms:created>
  <dcterms:modified xsi:type="dcterms:W3CDTF">2024-09-18T13:12:39Z</dcterms:modified>
</cp:coreProperties>
</file>