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dotfs\projdev\Consultant Services\=TEMPLATES\Scope of Services &amp; Workbooks\Workbooks\FINAL\"/>
    </mc:Choice>
  </mc:AlternateContent>
  <xr:revisionPtr revIDLastSave="0" documentId="8_{762C768A-7922-4861-835C-943082FA579B}" xr6:coauthVersionLast="47" xr6:coauthVersionMax="47" xr10:uidLastSave="{00000000-0000-0000-0000-000000000000}"/>
  <bookViews>
    <workbookView xWindow="28680" yWindow="-120" windowWidth="29040" windowHeight="16440" tabRatio="627" activeTab="1" xr2:uid="{00000000-000D-0000-FFFF-FFFF00000000}"/>
  </bookViews>
  <sheets>
    <sheet name="Directions" sheetId="29" r:id="rId1"/>
    <sheet name="Staffing Plan" sheetId="9" r:id="rId2"/>
    <sheet name="Est. of Hours" sheetId="1" r:id="rId3"/>
    <sheet name="Direct Expenses" sheetId="11" r:id="rId4"/>
    <sheet name="Notes-Assumptions" sheetId="28" r:id="rId5"/>
    <sheet name="Project Cost Breakdown" sheetId="26" r:id="rId6"/>
    <sheet name="Negotiations" sheetId="31" r:id="rId7"/>
  </sheets>
  <externalReferences>
    <externalReference r:id="rId8"/>
    <externalReference r:id="rId9"/>
    <externalReference r:id="rId10"/>
  </externalReferences>
  <definedNames>
    <definedName name="asdfasdf" localSheetId="0">'[1]Staffing Plan'!#REF!,'[1]Staffing Plan'!$B$15:$B$22,'[1]Staffing Plan'!#REF!,'[1]Staffing Plan'!#REF!</definedName>
    <definedName name="asdfasdf" localSheetId="4">'Staffing Plan'!#REF!,'Staffing Plan'!$B$16:$B$24,'Staffing Plan'!#REF!,'Staffing Plan'!#REF!</definedName>
    <definedName name="asdfasdf" localSheetId="5">'Staffing Plan'!#REF!,'Staffing Plan'!$B$16:$B$24,'Staffing Plan'!#REF!,'Staffing Plan'!#REF!</definedName>
    <definedName name="asdfasdf">'Staffing Plan'!#REF!,'Staffing Plan'!$B$16:$B$24,'Staffing Plan'!#REF!,'Staffing Plan'!#REF!</definedName>
    <definedName name="Classification" localSheetId="3">'[2]Staffing Plan'!#REF!,'[2]Staffing Plan'!$B$45:$B$50,'[2]Staffing Plan'!$B$52:$B$53,'[2]Staffing Plan'!$B$54:$B$57</definedName>
    <definedName name="Classification" localSheetId="0">'[3]Labor Rates'!$B$32:$B$35,'[3]Labor Rates'!$B$37:$B$42,'[3]Labor Rates'!$B$44:$B$45,'[3]Labor Rates'!$B$46:$B$47</definedName>
    <definedName name="Classification" localSheetId="4">'[2]Staffing Plan'!#REF!,'[2]Staffing Plan'!$B$45:$B$50,'[2]Staffing Plan'!$B$52:$B$53,'[2]Staffing Plan'!$B$54:$B$57</definedName>
    <definedName name="Classification" localSheetId="5">'[2]Staffing Plan'!#REF!,'[2]Staffing Plan'!$B$45:$B$50,'[2]Staffing Plan'!$B$52:$B$53,'[2]Staffing Plan'!$B$54:$B$57</definedName>
    <definedName name="Classification">'Staffing Plan'!#REF!,'Staffing Plan'!$B$16:$B$24,'Staffing Plan'!#REF!,'Staffing Plan'!#REF!</definedName>
    <definedName name="Classificationn">'[1]Staffing Plan'!#REF!,'[1]Staffing Plan'!$B$15:$B$22,'[1]Staffing Plan'!#REF!,'[1]Staffing Plan'!#REF!</definedName>
    <definedName name="OLE_LINK5" localSheetId="2">'Est. of Hours'!#REF!</definedName>
    <definedName name="OLE_LINK5" localSheetId="6">Negotiations!#REF!</definedName>
    <definedName name="_xlnm.Print_Area" localSheetId="3">'Direct Expenses'!$A$1:$Q$76</definedName>
    <definedName name="_xlnm.Print_Area" localSheetId="0">Directions!$A$1:$G$43</definedName>
    <definedName name="_xlnm.Print_Area" localSheetId="2">'Est. of Hours'!$A$1:$Q$517</definedName>
    <definedName name="_xlnm.Print_Area" localSheetId="6">Negotiations!$A$1:$O$516</definedName>
    <definedName name="_xlnm.Print_Area" localSheetId="4">'Notes-Assumptions'!$A$1:$K$101</definedName>
    <definedName name="_xlnm.Print_Area" localSheetId="5">'Project Cost Breakdown'!$A$1:$Q$43</definedName>
    <definedName name="_xlnm.Print_Area" localSheetId="1">'Staffing Plan'!$A$1:$R$145</definedName>
    <definedName name="_xlnm.Print_Titles" localSheetId="2">'Est. of Hours'!$10:$11</definedName>
    <definedName name="_xlnm.Print_Titles" localSheetId="6">Negotiations!$10:$11</definedName>
    <definedName name="_xlnm.Print_Titles" localSheetId="4">'Notes-Assumptions'!$10:$10</definedName>
    <definedName name="_xlnm.Print_Titles" localSheetId="1">'Staffing Plan'!$17:$19</definedName>
    <definedName name="Z_99E5C18B_7673_4076_AC0E_6FBCD85EC181_.wvu.PrintArea" localSheetId="0" hidden="1">Directions!$A$2:$G$41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16" i="31" l="1"/>
  <c r="B515" i="31" l="1"/>
  <c r="B514" i="31"/>
  <c r="B513" i="31"/>
  <c r="B512" i="31"/>
  <c r="B511" i="31"/>
  <c r="B510" i="31"/>
  <c r="B509" i="31"/>
  <c r="B508" i="31"/>
  <c r="B507" i="31"/>
  <c r="B506" i="31"/>
  <c r="B505" i="31"/>
  <c r="B504" i="31"/>
  <c r="B503" i="31"/>
  <c r="B502" i="31"/>
  <c r="B501" i="31"/>
  <c r="B500" i="31"/>
  <c r="B499" i="31"/>
  <c r="B498" i="31"/>
  <c r="B497" i="31"/>
  <c r="B496" i="31"/>
  <c r="B495" i="31"/>
  <c r="B494" i="31"/>
  <c r="B493" i="31"/>
  <c r="B492" i="31"/>
  <c r="B491" i="31"/>
  <c r="B490" i="31"/>
  <c r="B489" i="31"/>
  <c r="B488" i="31"/>
  <c r="B487" i="31"/>
  <c r="B486" i="31"/>
  <c r="B485" i="31"/>
  <c r="B484" i="31"/>
  <c r="B483" i="31"/>
  <c r="B482" i="31"/>
  <c r="B481" i="31"/>
  <c r="B479" i="31"/>
  <c r="B478" i="31"/>
  <c r="B477" i="31"/>
  <c r="B476" i="31"/>
  <c r="B475" i="31"/>
  <c r="B474" i="31"/>
  <c r="B473" i="31"/>
  <c r="B472" i="31"/>
  <c r="B471" i="31"/>
  <c r="B470" i="31"/>
  <c r="B469" i="31"/>
  <c r="B468" i="31"/>
  <c r="B467" i="31"/>
  <c r="B466" i="31"/>
  <c r="B465" i="31"/>
  <c r="B464" i="31"/>
  <c r="B463" i="31"/>
  <c r="B462" i="31"/>
  <c r="B461" i="31"/>
  <c r="B460" i="31"/>
  <c r="B459" i="31"/>
  <c r="B458" i="31"/>
  <c r="B457" i="31"/>
  <c r="B456" i="31"/>
  <c r="B455" i="31"/>
  <c r="B454" i="31"/>
  <c r="B453" i="31"/>
  <c r="B452" i="31"/>
  <c r="B451" i="31"/>
  <c r="B450" i="31"/>
  <c r="B449" i="31"/>
  <c r="B448" i="31"/>
  <c r="B447" i="31"/>
  <c r="B446" i="31"/>
  <c r="B445" i="31"/>
  <c r="B443" i="31"/>
  <c r="B442" i="31"/>
  <c r="B441" i="31"/>
  <c r="B440" i="31"/>
  <c r="B439" i="31"/>
  <c r="B438" i="31"/>
  <c r="B437" i="31"/>
  <c r="B436" i="31"/>
  <c r="B435" i="31"/>
  <c r="B434" i="31"/>
  <c r="B433" i="31"/>
  <c r="B432" i="31"/>
  <c r="B431" i="31"/>
  <c r="B430" i="31"/>
  <c r="B429" i="31"/>
  <c r="B428" i="31"/>
  <c r="B427" i="31"/>
  <c r="B426" i="31"/>
  <c r="B425" i="31"/>
  <c r="B424" i="31"/>
  <c r="B423" i="31"/>
  <c r="B422" i="31"/>
  <c r="B421" i="31"/>
  <c r="B420" i="31"/>
  <c r="B419" i="31"/>
  <c r="B418" i="31"/>
  <c r="B417" i="31"/>
  <c r="B416" i="31"/>
  <c r="B415" i="31"/>
  <c r="B414" i="31"/>
  <c r="B413" i="31"/>
  <c r="B412" i="31"/>
  <c r="B411" i="31"/>
  <c r="B410" i="31"/>
  <c r="B409" i="31"/>
  <c r="B407" i="31"/>
  <c r="B406" i="31"/>
  <c r="B405" i="31"/>
  <c r="B404" i="31"/>
  <c r="B403" i="31"/>
  <c r="B402" i="31"/>
  <c r="B401" i="31"/>
  <c r="B400" i="31"/>
  <c r="B399" i="31"/>
  <c r="B398" i="31"/>
  <c r="B397" i="31"/>
  <c r="B396" i="31"/>
  <c r="B395" i="31"/>
  <c r="B394" i="31"/>
  <c r="B393" i="31"/>
  <c r="B392" i="31"/>
  <c r="B391" i="31"/>
  <c r="B390" i="31"/>
  <c r="B389" i="31"/>
  <c r="B388" i="31"/>
  <c r="B387" i="31"/>
  <c r="B386" i="31"/>
  <c r="B385" i="31"/>
  <c r="B384" i="31"/>
  <c r="B383" i="31"/>
  <c r="B382" i="31"/>
  <c r="B381" i="31"/>
  <c r="B380" i="31"/>
  <c r="B379" i="31"/>
  <c r="B378" i="31"/>
  <c r="B377" i="31"/>
  <c r="B376" i="31"/>
  <c r="B375" i="31"/>
  <c r="B374" i="31"/>
  <c r="B373" i="31"/>
  <c r="B371" i="31"/>
  <c r="B370" i="31"/>
  <c r="B369" i="31"/>
  <c r="B368" i="31"/>
  <c r="B367" i="31"/>
  <c r="B366" i="31"/>
  <c r="B365" i="31"/>
  <c r="B364" i="31"/>
  <c r="B363" i="31"/>
  <c r="B362" i="31"/>
  <c r="B361" i="31"/>
  <c r="B360" i="31"/>
  <c r="B359" i="31"/>
  <c r="B358" i="31"/>
  <c r="B357" i="31"/>
  <c r="B356" i="31"/>
  <c r="B355" i="31"/>
  <c r="B354" i="31"/>
  <c r="B353" i="31"/>
  <c r="B352" i="31"/>
  <c r="B351" i="31"/>
  <c r="B350" i="31"/>
  <c r="B349" i="31"/>
  <c r="B348" i="31"/>
  <c r="B347" i="31"/>
  <c r="B346" i="31"/>
  <c r="B345" i="31"/>
  <c r="B344" i="31"/>
  <c r="B343" i="31"/>
  <c r="B342" i="31"/>
  <c r="B341" i="31"/>
  <c r="B340" i="31"/>
  <c r="B339" i="31"/>
  <c r="B338" i="31"/>
  <c r="B337" i="31"/>
  <c r="B335" i="31"/>
  <c r="B334" i="31"/>
  <c r="B333" i="31"/>
  <c r="B332" i="31"/>
  <c r="B331" i="31"/>
  <c r="B330" i="31"/>
  <c r="B329" i="31"/>
  <c r="B328" i="31"/>
  <c r="B327" i="31"/>
  <c r="B326" i="31"/>
  <c r="B325" i="31"/>
  <c r="B324" i="31"/>
  <c r="B323" i="31"/>
  <c r="B322" i="31"/>
  <c r="B321" i="31"/>
  <c r="B320" i="31"/>
  <c r="B319" i="31"/>
  <c r="B318" i="31"/>
  <c r="B317" i="31"/>
  <c r="B316" i="31"/>
  <c r="B315" i="31"/>
  <c r="B314" i="31"/>
  <c r="B313" i="31"/>
  <c r="B312" i="31"/>
  <c r="B311" i="31"/>
  <c r="B310" i="31"/>
  <c r="B309" i="31"/>
  <c r="B308" i="31"/>
  <c r="B307" i="31"/>
  <c r="B306" i="31"/>
  <c r="B305" i="31"/>
  <c r="B304" i="31"/>
  <c r="B303" i="31"/>
  <c r="B302" i="31"/>
  <c r="B301" i="31"/>
  <c r="B299" i="31"/>
  <c r="B298" i="31"/>
  <c r="B297" i="31"/>
  <c r="B296" i="31"/>
  <c r="B295" i="31"/>
  <c r="B294" i="31"/>
  <c r="B293" i="31"/>
  <c r="B292" i="31"/>
  <c r="B291" i="31"/>
  <c r="B290" i="31"/>
  <c r="B289" i="31"/>
  <c r="B288" i="31"/>
  <c r="B287" i="31"/>
  <c r="B286" i="31"/>
  <c r="B285" i="31"/>
  <c r="B284" i="31"/>
  <c r="B283" i="31"/>
  <c r="B282" i="31"/>
  <c r="B281" i="31"/>
  <c r="B280" i="31"/>
  <c r="B279" i="31"/>
  <c r="B278" i="31"/>
  <c r="B277" i="31"/>
  <c r="B276" i="31"/>
  <c r="B275" i="31"/>
  <c r="B274" i="31"/>
  <c r="B273" i="31"/>
  <c r="B272" i="31"/>
  <c r="B271" i="31"/>
  <c r="B270" i="31"/>
  <c r="B269" i="31"/>
  <c r="B268" i="31"/>
  <c r="B267" i="31"/>
  <c r="B266" i="31"/>
  <c r="B265" i="31"/>
  <c r="B263" i="31"/>
  <c r="B262" i="31"/>
  <c r="B261" i="31"/>
  <c r="B260" i="31"/>
  <c r="B259" i="31"/>
  <c r="B258" i="31"/>
  <c r="B257" i="31"/>
  <c r="B256" i="31"/>
  <c r="B255" i="31"/>
  <c r="B254" i="31"/>
  <c r="B253" i="31"/>
  <c r="B252" i="31"/>
  <c r="B251" i="31"/>
  <c r="B250" i="31"/>
  <c r="B249" i="31"/>
  <c r="B248" i="31"/>
  <c r="B247" i="31"/>
  <c r="B246" i="31"/>
  <c r="B245" i="31"/>
  <c r="B244" i="31"/>
  <c r="B243" i="31"/>
  <c r="B242" i="31"/>
  <c r="B241" i="31"/>
  <c r="B240" i="31"/>
  <c r="B239" i="31"/>
  <c r="B238" i="31"/>
  <c r="B237" i="31"/>
  <c r="B236" i="31"/>
  <c r="B235" i="31"/>
  <c r="B234" i="31"/>
  <c r="B233" i="31"/>
  <c r="B232" i="31"/>
  <c r="B231" i="31"/>
  <c r="B230" i="31"/>
  <c r="B229" i="31"/>
  <c r="B227" i="31"/>
  <c r="B226" i="31"/>
  <c r="B225" i="31"/>
  <c r="B224" i="31"/>
  <c r="B223" i="31"/>
  <c r="B222" i="31"/>
  <c r="B221" i="31"/>
  <c r="B220" i="31"/>
  <c r="B219" i="31"/>
  <c r="B218" i="31"/>
  <c r="B217" i="31"/>
  <c r="B216" i="31"/>
  <c r="B215" i="31"/>
  <c r="B214" i="31"/>
  <c r="B213" i="31"/>
  <c r="B212" i="31"/>
  <c r="B211" i="31"/>
  <c r="B210" i="31"/>
  <c r="B209" i="31"/>
  <c r="B208" i="31"/>
  <c r="B207" i="31"/>
  <c r="B206" i="31"/>
  <c r="B205" i="31"/>
  <c r="B204" i="31"/>
  <c r="B203" i="31"/>
  <c r="B202" i="31"/>
  <c r="B201" i="31"/>
  <c r="B200" i="31"/>
  <c r="B199" i="31"/>
  <c r="B198" i="31"/>
  <c r="B197" i="31"/>
  <c r="B196" i="31"/>
  <c r="B195" i="31"/>
  <c r="B194" i="31"/>
  <c r="B193" i="31"/>
  <c r="B191" i="31"/>
  <c r="B190" i="31"/>
  <c r="B189" i="31"/>
  <c r="B188" i="31"/>
  <c r="B187" i="31"/>
  <c r="B186" i="31"/>
  <c r="B185" i="31"/>
  <c r="B184" i="31"/>
  <c r="B183" i="31"/>
  <c r="B182" i="31"/>
  <c r="B181" i="31"/>
  <c r="B180" i="31"/>
  <c r="B179" i="31"/>
  <c r="B178" i="31"/>
  <c r="B177" i="31"/>
  <c r="B176" i="31"/>
  <c r="B175" i="31"/>
  <c r="B174" i="31"/>
  <c r="B173" i="31"/>
  <c r="B172" i="31"/>
  <c r="B171" i="31"/>
  <c r="B170" i="31"/>
  <c r="B169" i="31"/>
  <c r="B168" i="31"/>
  <c r="B167" i="31"/>
  <c r="B166" i="31"/>
  <c r="B165" i="31"/>
  <c r="B164" i="31"/>
  <c r="B163" i="31"/>
  <c r="B162" i="31"/>
  <c r="B161" i="31"/>
  <c r="B160" i="31"/>
  <c r="B159" i="31"/>
  <c r="B158" i="31"/>
  <c r="B157" i="31"/>
  <c r="B155" i="31"/>
  <c r="B154" i="31"/>
  <c r="B153" i="31"/>
  <c r="B152" i="31"/>
  <c r="B151" i="31"/>
  <c r="B150" i="31"/>
  <c r="B149" i="31"/>
  <c r="B148" i="31"/>
  <c r="B147" i="31"/>
  <c r="B146" i="31"/>
  <c r="B145" i="31"/>
  <c r="B144" i="31"/>
  <c r="B143" i="31"/>
  <c r="B142" i="31"/>
  <c r="B141" i="31"/>
  <c r="B140" i="31"/>
  <c r="B139" i="31"/>
  <c r="B138" i="31"/>
  <c r="B137" i="31"/>
  <c r="B136" i="31"/>
  <c r="B135" i="31"/>
  <c r="B134" i="31"/>
  <c r="B133" i="31"/>
  <c r="B132" i="31"/>
  <c r="B131" i="31"/>
  <c r="B130" i="31"/>
  <c r="B129" i="31"/>
  <c r="B128" i="31"/>
  <c r="B127" i="31"/>
  <c r="B126" i="31"/>
  <c r="B125" i="31"/>
  <c r="B124" i="31"/>
  <c r="B123" i="31"/>
  <c r="B122" i="31"/>
  <c r="B121" i="31"/>
  <c r="B119" i="31"/>
  <c r="B118" i="31"/>
  <c r="B117" i="31"/>
  <c r="B116" i="31"/>
  <c r="B115" i="31"/>
  <c r="B114" i="31"/>
  <c r="B113" i="31"/>
  <c r="B112" i="31"/>
  <c r="B111" i="31"/>
  <c r="B110" i="31"/>
  <c r="B109" i="31"/>
  <c r="B108" i="31"/>
  <c r="B107" i="31"/>
  <c r="B106" i="31"/>
  <c r="B105" i="31"/>
  <c r="B104" i="31"/>
  <c r="B103" i="31"/>
  <c r="B102" i="31"/>
  <c r="B101" i="31"/>
  <c r="B100" i="31"/>
  <c r="B99" i="31"/>
  <c r="B98" i="31"/>
  <c r="B97" i="31"/>
  <c r="B96" i="31"/>
  <c r="B95" i="31"/>
  <c r="B94" i="31"/>
  <c r="B93" i="31"/>
  <c r="B92" i="31"/>
  <c r="B91" i="31"/>
  <c r="B90" i="31"/>
  <c r="B89" i="31"/>
  <c r="B88" i="31"/>
  <c r="B87" i="31"/>
  <c r="B86" i="31"/>
  <c r="B85" i="31"/>
  <c r="B83" i="31"/>
  <c r="B82" i="31"/>
  <c r="B81" i="31"/>
  <c r="B80" i="31"/>
  <c r="B79" i="31"/>
  <c r="B78" i="31"/>
  <c r="B77" i="31"/>
  <c r="B76" i="31"/>
  <c r="B75" i="31"/>
  <c r="B74" i="31"/>
  <c r="B73" i="31"/>
  <c r="B72" i="31"/>
  <c r="B71" i="31"/>
  <c r="B70" i="31"/>
  <c r="B69" i="31"/>
  <c r="B68" i="31"/>
  <c r="B67" i="31"/>
  <c r="B66" i="31"/>
  <c r="B65" i="31"/>
  <c r="B64" i="31"/>
  <c r="B63" i="31"/>
  <c r="B62" i="31"/>
  <c r="B61" i="31"/>
  <c r="B60" i="31"/>
  <c r="B59" i="31"/>
  <c r="B58" i="31"/>
  <c r="B57" i="31"/>
  <c r="B56" i="31"/>
  <c r="B55" i="31"/>
  <c r="B54" i="31"/>
  <c r="B53" i="31"/>
  <c r="B52" i="31"/>
  <c r="B51" i="31"/>
  <c r="B50" i="31"/>
  <c r="B49" i="31"/>
  <c r="A515" i="31"/>
  <c r="A514" i="31"/>
  <c r="A513" i="31"/>
  <c r="A512" i="31"/>
  <c r="A511" i="31"/>
  <c r="A510" i="31"/>
  <c r="A509" i="31"/>
  <c r="A508" i="31"/>
  <c r="A507" i="31"/>
  <c r="A506" i="31"/>
  <c r="A505" i="31"/>
  <c r="A504" i="31"/>
  <c r="A503" i="31"/>
  <c r="A502" i="31"/>
  <c r="A501" i="31"/>
  <c r="A500" i="31"/>
  <c r="A499" i="31"/>
  <c r="A498" i="31"/>
  <c r="A497" i="31"/>
  <c r="A496" i="31"/>
  <c r="A495" i="31"/>
  <c r="A494" i="31"/>
  <c r="A493" i="31"/>
  <c r="A492" i="31"/>
  <c r="A491" i="31"/>
  <c r="A490" i="31"/>
  <c r="A489" i="31"/>
  <c r="A488" i="31"/>
  <c r="A487" i="31"/>
  <c r="A486" i="31"/>
  <c r="A485" i="31"/>
  <c r="A484" i="31"/>
  <c r="A483" i="31"/>
  <c r="A482" i="31"/>
  <c r="A481" i="31"/>
  <c r="A479" i="31"/>
  <c r="A478" i="31"/>
  <c r="A477" i="31"/>
  <c r="A476" i="31"/>
  <c r="A475" i="31"/>
  <c r="A474" i="31"/>
  <c r="A473" i="31"/>
  <c r="A472" i="31"/>
  <c r="A471" i="31"/>
  <c r="A470" i="31"/>
  <c r="A469" i="31"/>
  <c r="A468" i="31"/>
  <c r="A467" i="31"/>
  <c r="A466" i="31"/>
  <c r="A465" i="31"/>
  <c r="A464" i="31"/>
  <c r="A463" i="31"/>
  <c r="A462" i="31"/>
  <c r="A461" i="31"/>
  <c r="A460" i="31"/>
  <c r="A459" i="31"/>
  <c r="A458" i="31"/>
  <c r="A457" i="31"/>
  <c r="A456" i="31"/>
  <c r="A455" i="31"/>
  <c r="A454" i="31"/>
  <c r="A453" i="31"/>
  <c r="A452" i="31"/>
  <c r="A451" i="31"/>
  <c r="A450" i="31"/>
  <c r="A449" i="31"/>
  <c r="A448" i="31"/>
  <c r="A447" i="31"/>
  <c r="A446" i="31"/>
  <c r="A445" i="31"/>
  <c r="A443" i="31"/>
  <c r="A442" i="31"/>
  <c r="A441" i="31"/>
  <c r="A440" i="31"/>
  <c r="A439" i="31"/>
  <c r="A438" i="31"/>
  <c r="A437" i="31"/>
  <c r="A436" i="31"/>
  <c r="A435" i="31"/>
  <c r="A434" i="31"/>
  <c r="A433" i="31"/>
  <c r="A432" i="31"/>
  <c r="A431" i="31"/>
  <c r="A430" i="31"/>
  <c r="A429" i="31"/>
  <c r="A428" i="31"/>
  <c r="A427" i="31"/>
  <c r="A426" i="31"/>
  <c r="A425" i="31"/>
  <c r="A424" i="31"/>
  <c r="A423" i="31"/>
  <c r="A422" i="31"/>
  <c r="A421" i="31"/>
  <c r="A420" i="31"/>
  <c r="A419" i="31"/>
  <c r="A418" i="31"/>
  <c r="A417" i="31"/>
  <c r="A416" i="31"/>
  <c r="A415" i="31"/>
  <c r="A414" i="31"/>
  <c r="A413" i="31"/>
  <c r="A412" i="31"/>
  <c r="A411" i="31"/>
  <c r="A410" i="31"/>
  <c r="A409" i="31"/>
  <c r="A407" i="31"/>
  <c r="A406" i="31"/>
  <c r="A405" i="31"/>
  <c r="A404" i="31"/>
  <c r="A403" i="31"/>
  <c r="A402" i="31"/>
  <c r="A401" i="31"/>
  <c r="A400" i="31"/>
  <c r="A399" i="31"/>
  <c r="A398" i="31"/>
  <c r="A397" i="31"/>
  <c r="A396" i="31"/>
  <c r="A395" i="31"/>
  <c r="A394" i="31"/>
  <c r="A393" i="31"/>
  <c r="A392" i="31"/>
  <c r="A391" i="31"/>
  <c r="A390" i="31"/>
  <c r="A389" i="31"/>
  <c r="A388" i="31"/>
  <c r="A387" i="31"/>
  <c r="A386" i="31"/>
  <c r="A385" i="31"/>
  <c r="A384" i="31"/>
  <c r="A383" i="31"/>
  <c r="A382" i="31"/>
  <c r="A381" i="31"/>
  <c r="A380" i="31"/>
  <c r="A379" i="31"/>
  <c r="A378" i="31"/>
  <c r="A377" i="31"/>
  <c r="A376" i="31"/>
  <c r="A375" i="31"/>
  <c r="A374" i="31"/>
  <c r="A373" i="31"/>
  <c r="A371" i="31"/>
  <c r="A370" i="31"/>
  <c r="A369" i="31"/>
  <c r="A368" i="31"/>
  <c r="A367" i="31"/>
  <c r="A366" i="31"/>
  <c r="A365" i="31"/>
  <c r="A364" i="31"/>
  <c r="A363" i="31"/>
  <c r="A362" i="31"/>
  <c r="A361" i="31"/>
  <c r="A360" i="31"/>
  <c r="A359" i="31"/>
  <c r="A358" i="31"/>
  <c r="A357" i="31"/>
  <c r="A356" i="31"/>
  <c r="A355" i="31"/>
  <c r="A354" i="31"/>
  <c r="A353" i="31"/>
  <c r="A352" i="31"/>
  <c r="A351" i="31"/>
  <c r="A350" i="31"/>
  <c r="A349" i="31"/>
  <c r="A348" i="31"/>
  <c r="A347" i="31"/>
  <c r="A346" i="31"/>
  <c r="A345" i="31"/>
  <c r="A344" i="31"/>
  <c r="A343" i="31"/>
  <c r="A342" i="31"/>
  <c r="A341" i="31"/>
  <c r="A340" i="31"/>
  <c r="A339" i="31"/>
  <c r="A338" i="31"/>
  <c r="A337" i="31"/>
  <c r="A335" i="31"/>
  <c r="A334" i="31"/>
  <c r="A333" i="31"/>
  <c r="A332" i="31"/>
  <c r="A331" i="31"/>
  <c r="A330" i="31"/>
  <c r="A329" i="31"/>
  <c r="A328" i="31"/>
  <c r="A327" i="31"/>
  <c r="A326" i="31"/>
  <c r="A325" i="31"/>
  <c r="A324" i="31"/>
  <c r="A323" i="31"/>
  <c r="A322" i="31"/>
  <c r="A321" i="31"/>
  <c r="A320" i="31"/>
  <c r="A319" i="31"/>
  <c r="A318" i="31"/>
  <c r="A317" i="31"/>
  <c r="A316" i="31"/>
  <c r="A315" i="31"/>
  <c r="A314" i="31"/>
  <c r="A313" i="31"/>
  <c r="A312" i="31"/>
  <c r="A311" i="31"/>
  <c r="A310" i="31"/>
  <c r="A309" i="31"/>
  <c r="A308" i="31"/>
  <c r="A307" i="31"/>
  <c r="A306" i="31"/>
  <c r="A305" i="31"/>
  <c r="A304" i="31"/>
  <c r="A303" i="31"/>
  <c r="A302" i="31"/>
  <c r="A301" i="31"/>
  <c r="A299" i="31"/>
  <c r="A298" i="31"/>
  <c r="A297" i="31"/>
  <c r="A296" i="31"/>
  <c r="A295" i="31"/>
  <c r="A294" i="31"/>
  <c r="A293" i="31"/>
  <c r="A292" i="31"/>
  <c r="A291" i="31"/>
  <c r="A290" i="31"/>
  <c r="A289" i="31"/>
  <c r="A288" i="31"/>
  <c r="A287" i="31"/>
  <c r="A286" i="31"/>
  <c r="A285" i="31"/>
  <c r="A284" i="31"/>
  <c r="A283" i="31"/>
  <c r="A282" i="31"/>
  <c r="A281" i="31"/>
  <c r="A280" i="31"/>
  <c r="A279" i="31"/>
  <c r="A278" i="31"/>
  <c r="A277" i="31"/>
  <c r="A276" i="31"/>
  <c r="A275" i="31"/>
  <c r="A274" i="31"/>
  <c r="A273" i="31"/>
  <c r="A272" i="31"/>
  <c r="A271" i="31"/>
  <c r="A270" i="31"/>
  <c r="A269" i="31"/>
  <c r="A268" i="31"/>
  <c r="A267" i="31"/>
  <c r="A266" i="31"/>
  <c r="A265" i="31"/>
  <c r="A263" i="31"/>
  <c r="A262" i="31"/>
  <c r="A261" i="31"/>
  <c r="A260" i="31"/>
  <c r="A259" i="31"/>
  <c r="A258" i="31"/>
  <c r="A257" i="31"/>
  <c r="A256" i="31"/>
  <c r="A255" i="31"/>
  <c r="A254" i="31"/>
  <c r="A253" i="31"/>
  <c r="A252" i="31"/>
  <c r="A251" i="31"/>
  <c r="A250" i="31"/>
  <c r="A249" i="31"/>
  <c r="A248" i="31"/>
  <c r="A247" i="31"/>
  <c r="A246" i="31"/>
  <c r="A245" i="31"/>
  <c r="A244" i="31"/>
  <c r="A243" i="31"/>
  <c r="A242" i="31"/>
  <c r="A241" i="31"/>
  <c r="A240" i="31"/>
  <c r="A239" i="31"/>
  <c r="A238" i="31"/>
  <c r="A237" i="31"/>
  <c r="A236" i="31"/>
  <c r="A235" i="31"/>
  <c r="A234" i="31"/>
  <c r="A233" i="31"/>
  <c r="A232" i="31"/>
  <c r="A231" i="31"/>
  <c r="A230" i="31"/>
  <c r="A229" i="31"/>
  <c r="A227" i="31"/>
  <c r="A226" i="31"/>
  <c r="A225" i="31"/>
  <c r="A224" i="31"/>
  <c r="A223" i="31"/>
  <c r="A222" i="31"/>
  <c r="A221" i="31"/>
  <c r="A220" i="31"/>
  <c r="A219" i="31"/>
  <c r="A218" i="31"/>
  <c r="A217" i="31"/>
  <c r="A216" i="31"/>
  <c r="A215" i="31"/>
  <c r="A214" i="31"/>
  <c r="A213" i="31"/>
  <c r="A212" i="31"/>
  <c r="A211" i="31"/>
  <c r="A210" i="31"/>
  <c r="A209" i="31"/>
  <c r="A208" i="31"/>
  <c r="A207" i="31"/>
  <c r="A206" i="31"/>
  <c r="A205" i="31"/>
  <c r="A204" i="31"/>
  <c r="A203" i="31"/>
  <c r="A202" i="31"/>
  <c r="A201" i="31"/>
  <c r="A200" i="31"/>
  <c r="A199" i="31"/>
  <c r="A198" i="31"/>
  <c r="A197" i="31"/>
  <c r="A196" i="31"/>
  <c r="A195" i="31"/>
  <c r="A194" i="31"/>
  <c r="A193" i="31"/>
  <c r="A191" i="31"/>
  <c r="A190" i="31"/>
  <c r="A189" i="31"/>
  <c r="A188" i="31"/>
  <c r="A187" i="31"/>
  <c r="A186" i="31"/>
  <c r="A185" i="31"/>
  <c r="A184" i="31"/>
  <c r="A183" i="31"/>
  <c r="A182" i="31"/>
  <c r="A181" i="31"/>
  <c r="A180" i="31"/>
  <c r="A179" i="31"/>
  <c r="A178" i="31"/>
  <c r="A177" i="31"/>
  <c r="A176" i="31"/>
  <c r="A175" i="31"/>
  <c r="A174" i="31"/>
  <c r="A173" i="31"/>
  <c r="A172" i="31"/>
  <c r="A171" i="31"/>
  <c r="A170" i="31"/>
  <c r="A169" i="31"/>
  <c r="A168" i="31"/>
  <c r="A167" i="31"/>
  <c r="A166" i="31"/>
  <c r="A165" i="31"/>
  <c r="A164" i="31"/>
  <c r="A163" i="31"/>
  <c r="A162" i="31"/>
  <c r="A161" i="31"/>
  <c r="A160" i="31"/>
  <c r="A159" i="31"/>
  <c r="A158" i="31"/>
  <c r="A157" i="31"/>
  <c r="A155" i="31"/>
  <c r="A154" i="31"/>
  <c r="A153" i="31"/>
  <c r="A152" i="31"/>
  <c r="A151" i="31"/>
  <c r="A150" i="31"/>
  <c r="A149" i="31"/>
  <c r="A148" i="31"/>
  <c r="A147" i="31"/>
  <c r="A146" i="31"/>
  <c r="A145" i="31"/>
  <c r="A144" i="31"/>
  <c r="A143" i="31"/>
  <c r="A142" i="31"/>
  <c r="A141" i="31"/>
  <c r="A140" i="31"/>
  <c r="A139" i="31"/>
  <c r="A138" i="31"/>
  <c r="A137" i="31"/>
  <c r="A136" i="31"/>
  <c r="A135" i="31"/>
  <c r="A134" i="31"/>
  <c r="A133" i="31"/>
  <c r="A132" i="31"/>
  <c r="A131" i="31"/>
  <c r="A130" i="31"/>
  <c r="A129" i="31"/>
  <c r="A128" i="31"/>
  <c r="A127" i="31"/>
  <c r="A126" i="31"/>
  <c r="A125" i="31"/>
  <c r="A124" i="31"/>
  <c r="A123" i="31"/>
  <c r="A122" i="31"/>
  <c r="A121" i="31"/>
  <c r="A119" i="31"/>
  <c r="A118" i="31"/>
  <c r="A117" i="31"/>
  <c r="A116" i="31"/>
  <c r="A115" i="31"/>
  <c r="A114" i="31"/>
  <c r="A113" i="31"/>
  <c r="A112" i="31"/>
  <c r="A111" i="31"/>
  <c r="A110" i="31"/>
  <c r="A109" i="31"/>
  <c r="A108" i="31"/>
  <c r="A107" i="31"/>
  <c r="A106" i="31"/>
  <c r="A105" i="31"/>
  <c r="A104" i="31"/>
  <c r="A103" i="31"/>
  <c r="A102" i="31"/>
  <c r="A101" i="31"/>
  <c r="A100" i="31"/>
  <c r="A99" i="31"/>
  <c r="A98" i="31"/>
  <c r="A97" i="31"/>
  <c r="A96" i="31"/>
  <c r="A95" i="31"/>
  <c r="A94" i="31"/>
  <c r="A93" i="31"/>
  <c r="A92" i="31"/>
  <c r="A91" i="31"/>
  <c r="A90" i="31"/>
  <c r="A89" i="31"/>
  <c r="A88" i="31"/>
  <c r="A87" i="31"/>
  <c r="A86" i="31"/>
  <c r="A85" i="31"/>
  <c r="A83" i="31"/>
  <c r="A82" i="31"/>
  <c r="A81" i="31"/>
  <c r="A80" i="31"/>
  <c r="A79" i="31"/>
  <c r="A78" i="31"/>
  <c r="A77" i="31"/>
  <c r="A76" i="31"/>
  <c r="A75" i="31"/>
  <c r="A74" i="31"/>
  <c r="A73" i="31"/>
  <c r="A72" i="31"/>
  <c r="A71" i="31"/>
  <c r="A70" i="31"/>
  <c r="A69" i="31"/>
  <c r="A68" i="31"/>
  <c r="A67" i="31"/>
  <c r="A66" i="31"/>
  <c r="A65" i="31"/>
  <c r="A64" i="31"/>
  <c r="A63" i="31"/>
  <c r="A62" i="31"/>
  <c r="A61" i="31"/>
  <c r="A60" i="31"/>
  <c r="A59" i="31"/>
  <c r="A58" i="31"/>
  <c r="A57" i="31"/>
  <c r="A56" i="31"/>
  <c r="A55" i="31"/>
  <c r="A54" i="31"/>
  <c r="A53" i="31"/>
  <c r="A52" i="31"/>
  <c r="A51" i="31"/>
  <c r="A50" i="31"/>
  <c r="A49" i="31"/>
  <c r="A480" i="31"/>
  <c r="A444" i="31"/>
  <c r="A408" i="31"/>
  <c r="A372" i="31"/>
  <c r="A336" i="31"/>
  <c r="A300" i="31"/>
  <c r="A264" i="31"/>
  <c r="A228" i="31"/>
  <c r="A192" i="31"/>
  <c r="A156" i="31"/>
  <c r="A120" i="31"/>
  <c r="A84" i="31"/>
  <c r="A48" i="31"/>
  <c r="S11" i="31"/>
  <c r="R11" i="31"/>
  <c r="Q11" i="31"/>
  <c r="P11" i="31"/>
  <c r="B47" i="31"/>
  <c r="B46" i="31"/>
  <c r="B45" i="31"/>
  <c r="B44" i="31"/>
  <c r="B43" i="31"/>
  <c r="B42" i="31"/>
  <c r="B41" i="31"/>
  <c r="B40" i="31"/>
  <c r="B39" i="31"/>
  <c r="B38" i="31"/>
  <c r="B37" i="31"/>
  <c r="B36" i="31"/>
  <c r="B35" i="31"/>
  <c r="B34" i="31"/>
  <c r="B33" i="31"/>
  <c r="B32" i="31"/>
  <c r="B31" i="31"/>
  <c r="B30" i="31"/>
  <c r="B29" i="31"/>
  <c r="B28" i="31"/>
  <c r="B27" i="31"/>
  <c r="B26" i="31"/>
  <c r="B25" i="31"/>
  <c r="B24" i="31"/>
  <c r="B23" i="31"/>
  <c r="B22" i="31"/>
  <c r="B21" i="31"/>
  <c r="B20" i="31"/>
  <c r="B19" i="31"/>
  <c r="B18" i="31"/>
  <c r="B17" i="31"/>
  <c r="B16" i="31"/>
  <c r="B15" i="31"/>
  <c r="B14" i="31"/>
  <c r="B13" i="31"/>
  <c r="A47" i="31"/>
  <c r="A46" i="31"/>
  <c r="A45" i="31"/>
  <c r="A44" i="31"/>
  <c r="A43" i="31"/>
  <c r="A42" i="31"/>
  <c r="A41" i="31"/>
  <c r="A40" i="31"/>
  <c r="A39" i="31"/>
  <c r="A38" i="31"/>
  <c r="A37" i="31"/>
  <c r="A36" i="31"/>
  <c r="A35" i="31"/>
  <c r="A34" i="31"/>
  <c r="A33" i="31"/>
  <c r="A32" i="31"/>
  <c r="A31" i="31"/>
  <c r="A30" i="31"/>
  <c r="A29" i="31"/>
  <c r="A28" i="31"/>
  <c r="A27" i="31"/>
  <c r="A26" i="31"/>
  <c r="A25" i="31"/>
  <c r="A24" i="31"/>
  <c r="A23" i="31"/>
  <c r="A22" i="31"/>
  <c r="A21" i="31"/>
  <c r="A20" i="31"/>
  <c r="A19" i="31"/>
  <c r="A18" i="31"/>
  <c r="A17" i="31"/>
  <c r="A16" i="31"/>
  <c r="A15" i="31"/>
  <c r="A14" i="31"/>
  <c r="A13" i="31"/>
  <c r="A12" i="31"/>
  <c r="D4" i="31"/>
  <c r="D3" i="31"/>
  <c r="C4" i="31"/>
  <c r="C3" i="31"/>
  <c r="L516" i="31"/>
  <c r="I516" i="31"/>
  <c r="H516" i="31"/>
  <c r="G516" i="31"/>
  <c r="F516" i="31"/>
  <c r="N515" i="31"/>
  <c r="M515" i="31" s="1"/>
  <c r="N514" i="31"/>
  <c r="M514" i="31" s="1"/>
  <c r="N513" i="31"/>
  <c r="M513" i="31" s="1"/>
  <c r="N512" i="31"/>
  <c r="M512" i="31" s="1"/>
  <c r="N511" i="31"/>
  <c r="M511" i="31" s="1"/>
  <c r="N510" i="31"/>
  <c r="M510" i="31" s="1"/>
  <c r="N509" i="31"/>
  <c r="M509" i="31" s="1"/>
  <c r="N508" i="31"/>
  <c r="M508" i="31" s="1"/>
  <c r="N507" i="31"/>
  <c r="M507" i="31" s="1"/>
  <c r="N506" i="31"/>
  <c r="M506" i="31"/>
  <c r="N505" i="31"/>
  <c r="M505" i="31" s="1"/>
  <c r="N504" i="31"/>
  <c r="M504" i="31" s="1"/>
  <c r="N503" i="31"/>
  <c r="M503" i="31" s="1"/>
  <c r="N502" i="31"/>
  <c r="M502" i="31"/>
  <c r="N501" i="31"/>
  <c r="M501" i="31" s="1"/>
  <c r="N500" i="31"/>
  <c r="M500" i="31" s="1"/>
  <c r="N499" i="31"/>
  <c r="M499" i="31" s="1"/>
  <c r="N498" i="31"/>
  <c r="M498" i="31" s="1"/>
  <c r="N497" i="31"/>
  <c r="M497" i="31" s="1"/>
  <c r="N496" i="31"/>
  <c r="M496" i="31" s="1"/>
  <c r="N495" i="31"/>
  <c r="M495" i="31"/>
  <c r="N494" i="31"/>
  <c r="M494" i="31" s="1"/>
  <c r="N493" i="31"/>
  <c r="M493" i="31" s="1"/>
  <c r="N492" i="31"/>
  <c r="M492" i="31" s="1"/>
  <c r="N491" i="31"/>
  <c r="M491" i="31" s="1"/>
  <c r="N490" i="31"/>
  <c r="M490" i="31"/>
  <c r="N489" i="31"/>
  <c r="M489" i="31" s="1"/>
  <c r="N488" i="31"/>
  <c r="M488" i="31" s="1"/>
  <c r="N487" i="31"/>
  <c r="M487" i="31" s="1"/>
  <c r="N486" i="31"/>
  <c r="M486" i="31" s="1"/>
  <c r="N485" i="31"/>
  <c r="M485" i="31" s="1"/>
  <c r="N484" i="31"/>
  <c r="M484" i="31" s="1"/>
  <c r="N483" i="31"/>
  <c r="M483" i="31" s="1"/>
  <c r="N482" i="31"/>
  <c r="M482" i="31"/>
  <c r="N481" i="31"/>
  <c r="M481" i="31" s="1"/>
  <c r="S480" i="31"/>
  <c r="R480" i="31"/>
  <c r="Q480" i="31"/>
  <c r="P480" i="31"/>
  <c r="O480" i="31"/>
  <c r="N479" i="31"/>
  <c r="M479" i="31" s="1"/>
  <c r="N478" i="31"/>
  <c r="M478" i="31" s="1"/>
  <c r="N477" i="31"/>
  <c r="M477" i="31" s="1"/>
  <c r="N476" i="31"/>
  <c r="M476" i="31" s="1"/>
  <c r="N475" i="31"/>
  <c r="M475" i="31" s="1"/>
  <c r="N474" i="31"/>
  <c r="M474" i="31" s="1"/>
  <c r="N473" i="31"/>
  <c r="M473" i="31" s="1"/>
  <c r="N472" i="31"/>
  <c r="M472" i="31" s="1"/>
  <c r="N471" i="31"/>
  <c r="M471" i="31" s="1"/>
  <c r="N470" i="31"/>
  <c r="M470" i="31" s="1"/>
  <c r="N469" i="31"/>
  <c r="M469" i="31" s="1"/>
  <c r="N468" i="31"/>
  <c r="M468" i="31" s="1"/>
  <c r="N467" i="31"/>
  <c r="M467" i="31" s="1"/>
  <c r="N466" i="31"/>
  <c r="M466" i="31" s="1"/>
  <c r="N465" i="31"/>
  <c r="M465" i="31" s="1"/>
  <c r="N464" i="31"/>
  <c r="M464" i="31" s="1"/>
  <c r="N463" i="31"/>
  <c r="M463" i="31" s="1"/>
  <c r="N462" i="31"/>
  <c r="M462" i="31" s="1"/>
  <c r="N461" i="31"/>
  <c r="M461" i="31" s="1"/>
  <c r="N460" i="31"/>
  <c r="M460" i="31" s="1"/>
  <c r="N459" i="31"/>
  <c r="M459" i="31" s="1"/>
  <c r="N458" i="31"/>
  <c r="M458" i="31" s="1"/>
  <c r="N457" i="31"/>
  <c r="M457" i="31"/>
  <c r="N456" i="31"/>
  <c r="M456" i="31" s="1"/>
  <c r="N455" i="31"/>
  <c r="M455" i="31" s="1"/>
  <c r="N454" i="31"/>
  <c r="M454" i="31" s="1"/>
  <c r="N453" i="31"/>
  <c r="M453" i="31"/>
  <c r="N452" i="31"/>
  <c r="M452" i="31"/>
  <c r="N451" i="31"/>
  <c r="M451" i="31" s="1"/>
  <c r="N450" i="31"/>
  <c r="M450" i="31" s="1"/>
  <c r="N449" i="31"/>
  <c r="M449" i="31" s="1"/>
  <c r="N448" i="31"/>
  <c r="M448" i="31" s="1"/>
  <c r="N447" i="31"/>
  <c r="M447" i="31"/>
  <c r="N446" i="31"/>
  <c r="M446" i="31" s="1"/>
  <c r="N445" i="31"/>
  <c r="M445" i="31" s="1"/>
  <c r="S444" i="31"/>
  <c r="R444" i="31"/>
  <c r="Q444" i="31"/>
  <c r="P444" i="31"/>
  <c r="O444" i="31"/>
  <c r="N443" i="31"/>
  <c r="M443" i="31" s="1"/>
  <c r="N442" i="31"/>
  <c r="M442" i="31" s="1"/>
  <c r="N441" i="31"/>
  <c r="M441" i="31" s="1"/>
  <c r="N440" i="31"/>
  <c r="M440" i="31"/>
  <c r="N439" i="31"/>
  <c r="M439" i="31" s="1"/>
  <c r="N438" i="31"/>
  <c r="M438" i="31" s="1"/>
  <c r="N437" i="31"/>
  <c r="M437" i="31" s="1"/>
  <c r="N436" i="31"/>
  <c r="M436" i="31" s="1"/>
  <c r="N435" i="31"/>
  <c r="M435" i="31" s="1"/>
  <c r="N434" i="31"/>
  <c r="M434" i="31"/>
  <c r="N433" i="31"/>
  <c r="M433" i="31" s="1"/>
  <c r="N432" i="31"/>
  <c r="M432" i="31" s="1"/>
  <c r="N431" i="31"/>
  <c r="M431" i="31" s="1"/>
  <c r="N430" i="31"/>
  <c r="M430" i="31" s="1"/>
  <c r="N429" i="31"/>
  <c r="M429" i="31"/>
  <c r="N428" i="31"/>
  <c r="M428" i="31" s="1"/>
  <c r="N427" i="31"/>
  <c r="M427" i="31" s="1"/>
  <c r="N426" i="31"/>
  <c r="M426" i="31" s="1"/>
  <c r="N425" i="31"/>
  <c r="M425" i="31" s="1"/>
  <c r="N424" i="31"/>
  <c r="M424" i="31" s="1"/>
  <c r="N423" i="31"/>
  <c r="M423" i="31" s="1"/>
  <c r="N422" i="31"/>
  <c r="M422" i="31" s="1"/>
  <c r="N421" i="31"/>
  <c r="M421" i="31" s="1"/>
  <c r="N420" i="31"/>
  <c r="M420" i="31" s="1"/>
  <c r="N419" i="31"/>
  <c r="M419" i="31" s="1"/>
  <c r="N418" i="31"/>
  <c r="M418" i="31" s="1"/>
  <c r="N417" i="31"/>
  <c r="M417" i="31" s="1"/>
  <c r="N416" i="31"/>
  <c r="M416" i="31"/>
  <c r="N415" i="31"/>
  <c r="M415" i="31" s="1"/>
  <c r="N414" i="31"/>
  <c r="M414" i="31" s="1"/>
  <c r="N413" i="31"/>
  <c r="M413" i="31" s="1"/>
  <c r="N412" i="31"/>
  <c r="M412" i="31" s="1"/>
  <c r="N411" i="31"/>
  <c r="M411" i="31" s="1"/>
  <c r="N410" i="31"/>
  <c r="M410" i="31" s="1"/>
  <c r="N409" i="31"/>
  <c r="M409" i="31" s="1"/>
  <c r="S408" i="31"/>
  <c r="R408" i="31"/>
  <c r="Q408" i="31"/>
  <c r="P408" i="31"/>
  <c r="O408" i="31"/>
  <c r="N407" i="31"/>
  <c r="M407" i="31" s="1"/>
  <c r="N406" i="31"/>
  <c r="M406" i="31"/>
  <c r="N405" i="31"/>
  <c r="M405" i="31" s="1"/>
  <c r="N404" i="31"/>
  <c r="M404" i="31" s="1"/>
  <c r="N403" i="31"/>
  <c r="M403" i="31" s="1"/>
  <c r="N402" i="31"/>
  <c r="M402" i="31"/>
  <c r="N401" i="31"/>
  <c r="M401" i="31" s="1"/>
  <c r="N400" i="31"/>
  <c r="M400" i="31" s="1"/>
  <c r="N399" i="31"/>
  <c r="M399" i="31" s="1"/>
  <c r="N398" i="31"/>
  <c r="M398" i="31" s="1"/>
  <c r="N397" i="31"/>
  <c r="M397" i="31" s="1"/>
  <c r="N396" i="31"/>
  <c r="M396" i="31" s="1"/>
  <c r="N395" i="31"/>
  <c r="M395" i="31" s="1"/>
  <c r="N394" i="31"/>
  <c r="M394" i="31" s="1"/>
  <c r="N393" i="31"/>
  <c r="M393" i="31" s="1"/>
  <c r="N392" i="31"/>
  <c r="M392" i="31" s="1"/>
  <c r="N391" i="31"/>
  <c r="M391" i="31"/>
  <c r="N390" i="31"/>
  <c r="M390" i="31" s="1"/>
  <c r="N389" i="31"/>
  <c r="M389" i="31" s="1"/>
  <c r="N388" i="31"/>
  <c r="M388" i="31" s="1"/>
  <c r="N387" i="31"/>
  <c r="M387" i="31" s="1"/>
  <c r="N386" i="31"/>
  <c r="M386" i="31" s="1"/>
  <c r="N385" i="31"/>
  <c r="M385" i="31" s="1"/>
  <c r="N384" i="31"/>
  <c r="M384" i="31" s="1"/>
  <c r="N383" i="31"/>
  <c r="M383" i="31" s="1"/>
  <c r="N382" i="31"/>
  <c r="M382" i="31" s="1"/>
  <c r="N381" i="31"/>
  <c r="M381" i="31" s="1"/>
  <c r="N380" i="31"/>
  <c r="M380" i="31" s="1"/>
  <c r="N379" i="31"/>
  <c r="M379" i="31" s="1"/>
  <c r="N378" i="31"/>
  <c r="M378" i="31" s="1"/>
  <c r="N377" i="31"/>
  <c r="M377" i="31" s="1"/>
  <c r="N376" i="31"/>
  <c r="M376" i="31"/>
  <c r="N375" i="31"/>
  <c r="M375" i="31" s="1"/>
  <c r="N374" i="31"/>
  <c r="M374" i="31" s="1"/>
  <c r="N373" i="31"/>
  <c r="M373" i="31" s="1"/>
  <c r="S372" i="31"/>
  <c r="R372" i="31"/>
  <c r="Q372" i="31"/>
  <c r="P372" i="31"/>
  <c r="O372" i="31"/>
  <c r="N371" i="31"/>
  <c r="M371" i="31" s="1"/>
  <c r="N370" i="31"/>
  <c r="M370" i="31" s="1"/>
  <c r="N369" i="31"/>
  <c r="M369" i="31" s="1"/>
  <c r="N368" i="31"/>
  <c r="M368" i="31" s="1"/>
  <c r="N367" i="31"/>
  <c r="M367" i="31" s="1"/>
  <c r="N366" i="31"/>
  <c r="M366" i="31" s="1"/>
  <c r="N365" i="31"/>
  <c r="M365" i="31" s="1"/>
  <c r="N364" i="31"/>
  <c r="M364" i="31" s="1"/>
  <c r="N363" i="31"/>
  <c r="M363" i="31"/>
  <c r="N362" i="31"/>
  <c r="M362" i="31"/>
  <c r="N361" i="31"/>
  <c r="M361" i="31" s="1"/>
  <c r="N360" i="31"/>
  <c r="M360" i="31" s="1"/>
  <c r="N359" i="31"/>
  <c r="M359" i="31" s="1"/>
  <c r="N358" i="31"/>
  <c r="M358" i="31"/>
  <c r="N357" i="31"/>
  <c r="M357" i="31" s="1"/>
  <c r="N356" i="31"/>
  <c r="M356" i="31" s="1"/>
  <c r="N355" i="31"/>
  <c r="M355" i="31" s="1"/>
  <c r="N354" i="31"/>
  <c r="M354" i="31" s="1"/>
  <c r="N353" i="31"/>
  <c r="M353" i="31" s="1"/>
  <c r="N352" i="31"/>
  <c r="M352" i="31" s="1"/>
  <c r="N351" i="31"/>
  <c r="M351" i="31" s="1"/>
  <c r="N350" i="31"/>
  <c r="M350" i="31" s="1"/>
  <c r="N349" i="31"/>
  <c r="M349" i="31"/>
  <c r="N348" i="31"/>
  <c r="M348" i="31" s="1"/>
  <c r="N347" i="31"/>
  <c r="M347" i="31"/>
  <c r="N346" i="31"/>
  <c r="M346" i="31" s="1"/>
  <c r="N345" i="31"/>
  <c r="M345" i="31" s="1"/>
  <c r="N344" i="31"/>
  <c r="M344" i="31" s="1"/>
  <c r="N343" i="31"/>
  <c r="M343" i="31" s="1"/>
  <c r="N342" i="31"/>
  <c r="M342" i="31"/>
  <c r="N341" i="31"/>
  <c r="M341" i="31" s="1"/>
  <c r="N340" i="31"/>
  <c r="M340" i="31" s="1"/>
  <c r="N339" i="31"/>
  <c r="M339" i="31" s="1"/>
  <c r="N338" i="31"/>
  <c r="M338" i="31" s="1"/>
  <c r="N337" i="31"/>
  <c r="M337" i="31" s="1"/>
  <c r="S336" i="31"/>
  <c r="R336" i="31"/>
  <c r="Q336" i="31"/>
  <c r="P336" i="31"/>
  <c r="O336" i="31"/>
  <c r="N335" i="31"/>
  <c r="M335" i="31" s="1"/>
  <c r="N334" i="31"/>
  <c r="M334" i="31" s="1"/>
  <c r="N333" i="31"/>
  <c r="M333" i="31" s="1"/>
  <c r="N332" i="31"/>
  <c r="M332" i="31" s="1"/>
  <c r="N331" i="31"/>
  <c r="M331" i="31" s="1"/>
  <c r="N330" i="31"/>
  <c r="M330" i="31" s="1"/>
  <c r="N329" i="31"/>
  <c r="M329" i="31" s="1"/>
  <c r="N328" i="31"/>
  <c r="M328" i="31" s="1"/>
  <c r="N327" i="31"/>
  <c r="M327" i="31" s="1"/>
  <c r="N326" i="31"/>
  <c r="M326" i="31" s="1"/>
  <c r="N325" i="31"/>
  <c r="M325" i="31" s="1"/>
  <c r="N324" i="31"/>
  <c r="M324" i="31" s="1"/>
  <c r="N323" i="31"/>
  <c r="M323" i="31" s="1"/>
  <c r="N322" i="31"/>
  <c r="M322" i="31" s="1"/>
  <c r="N321" i="31"/>
  <c r="M321" i="31" s="1"/>
  <c r="N320" i="31"/>
  <c r="M320" i="31" s="1"/>
  <c r="N319" i="31"/>
  <c r="M319" i="31" s="1"/>
  <c r="N318" i="31"/>
  <c r="M318" i="31" s="1"/>
  <c r="N317" i="31"/>
  <c r="M317" i="31" s="1"/>
  <c r="N316" i="31"/>
  <c r="M316" i="31" s="1"/>
  <c r="N315" i="31"/>
  <c r="M315" i="31" s="1"/>
  <c r="N314" i="31"/>
  <c r="M314" i="31"/>
  <c r="N313" i="31"/>
  <c r="M313" i="31" s="1"/>
  <c r="N312" i="31"/>
  <c r="M312" i="31" s="1"/>
  <c r="N311" i="31"/>
  <c r="M311" i="31" s="1"/>
  <c r="N310" i="31"/>
  <c r="M310" i="31" s="1"/>
  <c r="N309" i="31"/>
  <c r="M309" i="31" s="1"/>
  <c r="N308" i="31"/>
  <c r="M308" i="31" s="1"/>
  <c r="N307" i="31"/>
  <c r="M307" i="31" s="1"/>
  <c r="N306" i="31"/>
  <c r="M306" i="31" s="1"/>
  <c r="N305" i="31"/>
  <c r="M305" i="31"/>
  <c r="N304" i="31"/>
  <c r="M304" i="31" s="1"/>
  <c r="N303" i="31"/>
  <c r="M303" i="31" s="1"/>
  <c r="N302" i="31"/>
  <c r="M302" i="31" s="1"/>
  <c r="N301" i="31"/>
  <c r="M301" i="31" s="1"/>
  <c r="S300" i="31"/>
  <c r="R300" i="31"/>
  <c r="Q300" i="31"/>
  <c r="P300" i="31"/>
  <c r="O300" i="31"/>
  <c r="N299" i="31"/>
  <c r="M299" i="31" s="1"/>
  <c r="N298" i="31"/>
  <c r="M298" i="31" s="1"/>
  <c r="N297" i="31"/>
  <c r="M297" i="31" s="1"/>
  <c r="N296" i="31"/>
  <c r="M296" i="31" s="1"/>
  <c r="N295" i="31"/>
  <c r="M295" i="31" s="1"/>
  <c r="N294" i="31"/>
  <c r="M294" i="31" s="1"/>
  <c r="N293" i="31"/>
  <c r="M293" i="31"/>
  <c r="N292" i="31"/>
  <c r="M292" i="31" s="1"/>
  <c r="N291" i="31"/>
  <c r="M291" i="31" s="1"/>
  <c r="N290" i="31"/>
  <c r="M290" i="31" s="1"/>
  <c r="N289" i="31"/>
  <c r="M289" i="31" s="1"/>
  <c r="N288" i="31"/>
  <c r="M288" i="31" s="1"/>
  <c r="N287" i="31"/>
  <c r="M287" i="31" s="1"/>
  <c r="N286" i="31"/>
  <c r="M286" i="31" s="1"/>
  <c r="N285" i="31"/>
  <c r="M285" i="31" s="1"/>
  <c r="N284" i="31"/>
  <c r="M284" i="31" s="1"/>
  <c r="N283" i="31"/>
  <c r="M283" i="31" s="1"/>
  <c r="N282" i="31"/>
  <c r="M282" i="31" s="1"/>
  <c r="N281" i="31"/>
  <c r="M281" i="31"/>
  <c r="N280" i="31"/>
  <c r="M280" i="31" s="1"/>
  <c r="N279" i="31"/>
  <c r="M279" i="31"/>
  <c r="N278" i="31"/>
  <c r="M278" i="31" s="1"/>
  <c r="N277" i="31"/>
  <c r="M277" i="31" s="1"/>
  <c r="N276" i="31"/>
  <c r="M276" i="31" s="1"/>
  <c r="N275" i="31"/>
  <c r="M275" i="31" s="1"/>
  <c r="N274" i="31"/>
  <c r="M274" i="31" s="1"/>
  <c r="N273" i="31"/>
  <c r="M273" i="31" s="1"/>
  <c r="N272" i="31"/>
  <c r="M272" i="31" s="1"/>
  <c r="N271" i="31"/>
  <c r="M271" i="31" s="1"/>
  <c r="N270" i="31"/>
  <c r="M270" i="31" s="1"/>
  <c r="N269" i="31"/>
  <c r="M269" i="31"/>
  <c r="N268" i="31"/>
  <c r="M268" i="31" s="1"/>
  <c r="N267" i="31"/>
  <c r="M267" i="31"/>
  <c r="N266" i="31"/>
  <c r="M266" i="31" s="1"/>
  <c r="N265" i="31"/>
  <c r="M265" i="31" s="1"/>
  <c r="S264" i="31"/>
  <c r="R264" i="31"/>
  <c r="Q264" i="31"/>
  <c r="P264" i="31"/>
  <c r="O264" i="31"/>
  <c r="N263" i="31"/>
  <c r="M263" i="31" s="1"/>
  <c r="N262" i="31"/>
  <c r="M262" i="31" s="1"/>
  <c r="N261" i="31"/>
  <c r="M261" i="31" s="1"/>
  <c r="N260" i="31"/>
  <c r="M260" i="31" s="1"/>
  <c r="N259" i="31"/>
  <c r="M259" i="31" s="1"/>
  <c r="N258" i="31"/>
  <c r="M258" i="31" s="1"/>
  <c r="N257" i="31"/>
  <c r="M257" i="31" s="1"/>
  <c r="N256" i="31"/>
  <c r="M256" i="31" s="1"/>
  <c r="N255" i="31"/>
  <c r="M255" i="31" s="1"/>
  <c r="N254" i="31"/>
  <c r="M254" i="31" s="1"/>
  <c r="N253" i="31"/>
  <c r="M253" i="31" s="1"/>
  <c r="N252" i="31"/>
  <c r="M252" i="31" s="1"/>
  <c r="N251" i="31"/>
  <c r="M251" i="31" s="1"/>
  <c r="N250" i="31"/>
  <c r="M250" i="31" s="1"/>
  <c r="N249" i="31"/>
  <c r="M249" i="31" s="1"/>
  <c r="N248" i="31"/>
  <c r="M248" i="31" s="1"/>
  <c r="N247" i="31"/>
  <c r="M247" i="31" s="1"/>
  <c r="N246" i="31"/>
  <c r="M246" i="31" s="1"/>
  <c r="N245" i="31"/>
  <c r="M245" i="31" s="1"/>
  <c r="N244" i="31"/>
  <c r="M244" i="31" s="1"/>
  <c r="N243" i="31"/>
  <c r="M243" i="31" s="1"/>
  <c r="N242" i="31"/>
  <c r="M242" i="31" s="1"/>
  <c r="N241" i="31"/>
  <c r="M241" i="31" s="1"/>
  <c r="N240" i="31"/>
  <c r="M240" i="31" s="1"/>
  <c r="N239" i="31"/>
  <c r="M239" i="31" s="1"/>
  <c r="N238" i="31"/>
  <c r="M238" i="31" s="1"/>
  <c r="N237" i="31"/>
  <c r="M237" i="31" s="1"/>
  <c r="N236" i="31"/>
  <c r="M236" i="31" s="1"/>
  <c r="N235" i="31"/>
  <c r="M235" i="31" s="1"/>
  <c r="N234" i="31"/>
  <c r="M234" i="31" s="1"/>
  <c r="N233" i="31"/>
  <c r="M233" i="31"/>
  <c r="N232" i="31"/>
  <c r="M232" i="31" s="1"/>
  <c r="N231" i="31"/>
  <c r="M231" i="31" s="1"/>
  <c r="N230" i="31"/>
  <c r="M230" i="31" s="1"/>
  <c r="N229" i="31"/>
  <c r="M229" i="31" s="1"/>
  <c r="S228" i="31"/>
  <c r="R228" i="31"/>
  <c r="Q228" i="31"/>
  <c r="P228" i="31"/>
  <c r="O228" i="31"/>
  <c r="N227" i="31"/>
  <c r="M227" i="31" s="1"/>
  <c r="N226" i="31"/>
  <c r="M226" i="31" s="1"/>
  <c r="N225" i="31"/>
  <c r="M225" i="31" s="1"/>
  <c r="N224" i="31"/>
  <c r="M224" i="31" s="1"/>
  <c r="N223" i="31"/>
  <c r="M223" i="31" s="1"/>
  <c r="N222" i="31"/>
  <c r="M222" i="31"/>
  <c r="N221" i="31"/>
  <c r="M221" i="31" s="1"/>
  <c r="N220" i="31"/>
  <c r="M220" i="31" s="1"/>
  <c r="N219" i="31"/>
  <c r="M219" i="31" s="1"/>
  <c r="N218" i="31"/>
  <c r="M218" i="31" s="1"/>
  <c r="N217" i="31"/>
  <c r="M217" i="31" s="1"/>
  <c r="N216" i="31"/>
  <c r="M216" i="31" s="1"/>
  <c r="N215" i="31"/>
  <c r="M215" i="31" s="1"/>
  <c r="N214" i="31"/>
  <c r="M214" i="31" s="1"/>
  <c r="N213" i="31"/>
  <c r="M213" i="31" s="1"/>
  <c r="N212" i="31"/>
  <c r="M212" i="31" s="1"/>
  <c r="N211" i="31"/>
  <c r="M211" i="31" s="1"/>
  <c r="N210" i="31"/>
  <c r="M210" i="31" s="1"/>
  <c r="N209" i="31"/>
  <c r="M209" i="31" s="1"/>
  <c r="N208" i="31"/>
  <c r="M208" i="31" s="1"/>
  <c r="N207" i="31"/>
  <c r="M207" i="31" s="1"/>
  <c r="N206" i="31"/>
  <c r="M206" i="31" s="1"/>
  <c r="N205" i="31"/>
  <c r="M205" i="31" s="1"/>
  <c r="N204" i="31"/>
  <c r="M204" i="31" s="1"/>
  <c r="N203" i="31"/>
  <c r="M203" i="31" s="1"/>
  <c r="N202" i="31"/>
  <c r="M202" i="31" s="1"/>
  <c r="N201" i="31"/>
  <c r="M201" i="31" s="1"/>
  <c r="N200" i="31"/>
  <c r="M200" i="31" s="1"/>
  <c r="N199" i="31"/>
  <c r="M199" i="31" s="1"/>
  <c r="N198" i="31"/>
  <c r="M198" i="31" s="1"/>
  <c r="N197" i="31"/>
  <c r="M197" i="31" s="1"/>
  <c r="N196" i="31"/>
  <c r="M196" i="31" s="1"/>
  <c r="N195" i="31"/>
  <c r="M195" i="31" s="1"/>
  <c r="N194" i="31"/>
  <c r="M194" i="31" s="1"/>
  <c r="N193" i="31"/>
  <c r="M193" i="31" s="1"/>
  <c r="S192" i="31"/>
  <c r="R192" i="31"/>
  <c r="Q192" i="31"/>
  <c r="P192" i="31"/>
  <c r="O192" i="31"/>
  <c r="N191" i="31"/>
  <c r="M191" i="31" s="1"/>
  <c r="N190" i="31"/>
  <c r="M190" i="31" s="1"/>
  <c r="N189" i="31"/>
  <c r="M189" i="31" s="1"/>
  <c r="N188" i="31"/>
  <c r="M188" i="31" s="1"/>
  <c r="N187" i="31"/>
  <c r="M187" i="31" s="1"/>
  <c r="N186" i="31"/>
  <c r="M186" i="31" s="1"/>
  <c r="N185" i="31"/>
  <c r="M185" i="31" s="1"/>
  <c r="N184" i="31"/>
  <c r="M184" i="31" s="1"/>
  <c r="N183" i="31"/>
  <c r="M183" i="31" s="1"/>
  <c r="N182" i="31"/>
  <c r="M182" i="31"/>
  <c r="N181" i="31"/>
  <c r="M181" i="31" s="1"/>
  <c r="N180" i="31"/>
  <c r="M180" i="31" s="1"/>
  <c r="N179" i="31"/>
  <c r="M179" i="31" s="1"/>
  <c r="N178" i="31"/>
  <c r="M178" i="31" s="1"/>
  <c r="N177" i="31"/>
  <c r="M177" i="31" s="1"/>
  <c r="N176" i="31"/>
  <c r="M176" i="31" s="1"/>
  <c r="N175" i="31"/>
  <c r="M175" i="31" s="1"/>
  <c r="N174" i="31"/>
  <c r="M174" i="31" s="1"/>
  <c r="N173" i="31"/>
  <c r="M173" i="31" s="1"/>
  <c r="N172" i="31"/>
  <c r="M172" i="31" s="1"/>
  <c r="N171" i="31"/>
  <c r="M171" i="31" s="1"/>
  <c r="N170" i="31"/>
  <c r="M170" i="31" s="1"/>
  <c r="N169" i="31"/>
  <c r="M169" i="31" s="1"/>
  <c r="N168" i="31"/>
  <c r="M168" i="31" s="1"/>
  <c r="N167" i="31"/>
  <c r="M167" i="31" s="1"/>
  <c r="N166" i="31"/>
  <c r="M166" i="31"/>
  <c r="N165" i="31"/>
  <c r="M165" i="31" s="1"/>
  <c r="N164" i="31"/>
  <c r="M164" i="31" s="1"/>
  <c r="N163" i="31"/>
  <c r="M163" i="31" s="1"/>
  <c r="N162" i="31"/>
  <c r="M162" i="31" s="1"/>
  <c r="N161" i="31"/>
  <c r="M161" i="31" s="1"/>
  <c r="N160" i="31"/>
  <c r="M160" i="31" s="1"/>
  <c r="N159" i="31"/>
  <c r="M159" i="31" s="1"/>
  <c r="N158" i="31"/>
  <c r="M158" i="31" s="1"/>
  <c r="N157" i="31"/>
  <c r="M157" i="31" s="1"/>
  <c r="S156" i="31"/>
  <c r="R156" i="31"/>
  <c r="Q156" i="31"/>
  <c r="P156" i="31"/>
  <c r="O156" i="31"/>
  <c r="N155" i="31"/>
  <c r="M155" i="31" s="1"/>
  <c r="N154" i="31"/>
  <c r="M154" i="31" s="1"/>
  <c r="N153" i="31"/>
  <c r="M153" i="31" s="1"/>
  <c r="N152" i="31"/>
  <c r="M152" i="31" s="1"/>
  <c r="N151" i="31"/>
  <c r="M151" i="31" s="1"/>
  <c r="N150" i="31"/>
  <c r="M150" i="31" s="1"/>
  <c r="N149" i="31"/>
  <c r="M149" i="31"/>
  <c r="N148" i="31"/>
  <c r="M148" i="31" s="1"/>
  <c r="N147" i="31"/>
  <c r="M147" i="31" s="1"/>
  <c r="N146" i="31"/>
  <c r="M146" i="31" s="1"/>
  <c r="N145" i="31"/>
  <c r="M145" i="31" s="1"/>
  <c r="N144" i="31"/>
  <c r="M144" i="31" s="1"/>
  <c r="N143" i="31"/>
  <c r="M143" i="31" s="1"/>
  <c r="N142" i="31"/>
  <c r="M142" i="31" s="1"/>
  <c r="N141" i="31"/>
  <c r="M141" i="31" s="1"/>
  <c r="N140" i="31"/>
  <c r="M140" i="31" s="1"/>
  <c r="N139" i="31"/>
  <c r="M139" i="31" s="1"/>
  <c r="N138" i="31"/>
  <c r="M138" i="31" s="1"/>
  <c r="N137" i="31"/>
  <c r="M137" i="31" s="1"/>
  <c r="N136" i="31"/>
  <c r="M136" i="31" s="1"/>
  <c r="N135" i="31"/>
  <c r="M135" i="31" s="1"/>
  <c r="N134" i="31"/>
  <c r="M134" i="31" s="1"/>
  <c r="N133" i="31"/>
  <c r="M133" i="31"/>
  <c r="N132" i="31"/>
  <c r="M132" i="31" s="1"/>
  <c r="N131" i="31"/>
  <c r="M131" i="31" s="1"/>
  <c r="N130" i="31"/>
  <c r="M130" i="31" s="1"/>
  <c r="N129" i="31"/>
  <c r="M129" i="31" s="1"/>
  <c r="N128" i="31"/>
  <c r="M128" i="31"/>
  <c r="N127" i="31"/>
  <c r="M127" i="31" s="1"/>
  <c r="N126" i="31"/>
  <c r="M126" i="31" s="1"/>
  <c r="N125" i="31"/>
  <c r="M125" i="31" s="1"/>
  <c r="N124" i="31"/>
  <c r="M124" i="31" s="1"/>
  <c r="N123" i="31"/>
  <c r="M123" i="31" s="1"/>
  <c r="N122" i="31"/>
  <c r="M122" i="31" s="1"/>
  <c r="N121" i="31"/>
  <c r="M121" i="31" s="1"/>
  <c r="S120" i="31"/>
  <c r="R120" i="31"/>
  <c r="Q120" i="31"/>
  <c r="P120" i="31"/>
  <c r="O120" i="31"/>
  <c r="N119" i="31"/>
  <c r="M119" i="31"/>
  <c r="N118" i="31"/>
  <c r="M118" i="31"/>
  <c r="N117" i="31"/>
  <c r="M117" i="31" s="1"/>
  <c r="N116" i="31"/>
  <c r="M116" i="31" s="1"/>
  <c r="N115" i="31"/>
  <c r="M115" i="31" s="1"/>
  <c r="N114" i="31"/>
  <c r="M114" i="31" s="1"/>
  <c r="N113" i="31"/>
  <c r="M113" i="31" s="1"/>
  <c r="N112" i="31"/>
  <c r="M112" i="31" s="1"/>
  <c r="N111" i="31"/>
  <c r="M111" i="31" s="1"/>
  <c r="N110" i="31"/>
  <c r="M110" i="31" s="1"/>
  <c r="N109" i="31"/>
  <c r="M109" i="31" s="1"/>
  <c r="N108" i="31"/>
  <c r="M108" i="31" s="1"/>
  <c r="N107" i="31"/>
  <c r="M107" i="31" s="1"/>
  <c r="N106" i="31"/>
  <c r="M106" i="31" s="1"/>
  <c r="N105" i="31"/>
  <c r="M105" i="31" s="1"/>
  <c r="N104" i="31"/>
  <c r="M104" i="31" s="1"/>
  <c r="N103" i="31"/>
  <c r="M103" i="31" s="1"/>
  <c r="N102" i="31"/>
  <c r="M102" i="31" s="1"/>
  <c r="N101" i="31"/>
  <c r="M101" i="31" s="1"/>
  <c r="N100" i="31"/>
  <c r="M100" i="31" s="1"/>
  <c r="N99" i="31"/>
  <c r="M99" i="31" s="1"/>
  <c r="N98" i="31"/>
  <c r="M98" i="31" s="1"/>
  <c r="N97" i="31"/>
  <c r="M97" i="31" s="1"/>
  <c r="N96" i="31"/>
  <c r="M96" i="31" s="1"/>
  <c r="N95" i="31"/>
  <c r="M95" i="31"/>
  <c r="N94" i="31"/>
  <c r="M94" i="31" s="1"/>
  <c r="N93" i="31"/>
  <c r="M93" i="31" s="1"/>
  <c r="N92" i="31"/>
  <c r="M92" i="31" s="1"/>
  <c r="N91" i="31"/>
  <c r="M91" i="31" s="1"/>
  <c r="N90" i="31"/>
  <c r="M90" i="31" s="1"/>
  <c r="N89" i="31"/>
  <c r="M89" i="31" s="1"/>
  <c r="N88" i="31"/>
  <c r="M88" i="31" s="1"/>
  <c r="N87" i="31"/>
  <c r="M87" i="31" s="1"/>
  <c r="N86" i="31"/>
  <c r="M86" i="31" s="1"/>
  <c r="N85" i="31"/>
  <c r="M85" i="31" s="1"/>
  <c r="S84" i="31"/>
  <c r="R84" i="31"/>
  <c r="Q84" i="31"/>
  <c r="P84" i="31"/>
  <c r="O84" i="31"/>
  <c r="N83" i="31"/>
  <c r="M83" i="31" s="1"/>
  <c r="N82" i="31"/>
  <c r="M82" i="31"/>
  <c r="N81" i="31"/>
  <c r="M81" i="31" s="1"/>
  <c r="N80" i="31"/>
  <c r="M80" i="31" s="1"/>
  <c r="N79" i="31"/>
  <c r="M79" i="31" s="1"/>
  <c r="N78" i="31"/>
  <c r="M78" i="31" s="1"/>
  <c r="N77" i="31"/>
  <c r="M77" i="31" s="1"/>
  <c r="N76" i="31"/>
  <c r="M76" i="31" s="1"/>
  <c r="N75" i="31"/>
  <c r="M75" i="31" s="1"/>
  <c r="N74" i="31"/>
  <c r="M74" i="31" s="1"/>
  <c r="N73" i="31"/>
  <c r="M73" i="31" s="1"/>
  <c r="N72" i="31"/>
  <c r="M72" i="31" s="1"/>
  <c r="N71" i="31"/>
  <c r="M71" i="31" s="1"/>
  <c r="N70" i="31"/>
  <c r="M70" i="31" s="1"/>
  <c r="N69" i="31"/>
  <c r="M69" i="31" s="1"/>
  <c r="N68" i="31"/>
  <c r="M68" i="31" s="1"/>
  <c r="N67" i="31"/>
  <c r="M67" i="31"/>
  <c r="N66" i="31"/>
  <c r="M66" i="31"/>
  <c r="N65" i="31"/>
  <c r="M65" i="31" s="1"/>
  <c r="N64" i="31"/>
  <c r="M64" i="31" s="1"/>
  <c r="N63" i="31"/>
  <c r="M63" i="31" s="1"/>
  <c r="N62" i="31"/>
  <c r="M62" i="31" s="1"/>
  <c r="N61" i="31"/>
  <c r="M61" i="31" s="1"/>
  <c r="N60" i="31"/>
  <c r="M60" i="31" s="1"/>
  <c r="N59" i="31"/>
  <c r="M59" i="31" s="1"/>
  <c r="N58" i="31"/>
  <c r="M58" i="31" s="1"/>
  <c r="N57" i="31"/>
  <c r="M57" i="31" s="1"/>
  <c r="N56" i="31"/>
  <c r="M56" i="31" s="1"/>
  <c r="N55" i="31"/>
  <c r="M55" i="31" s="1"/>
  <c r="N54" i="31"/>
  <c r="M54" i="31" s="1"/>
  <c r="N53" i="31"/>
  <c r="M53" i="31"/>
  <c r="N52" i="31"/>
  <c r="M52" i="31" s="1"/>
  <c r="N51" i="31"/>
  <c r="M51" i="31" s="1"/>
  <c r="N50" i="31"/>
  <c r="M50" i="31" s="1"/>
  <c r="N49" i="31"/>
  <c r="M49" i="31" s="1"/>
  <c r="S48" i="31"/>
  <c r="R48" i="31"/>
  <c r="Q48" i="31"/>
  <c r="P48" i="31"/>
  <c r="O48" i="31"/>
  <c r="N47" i="31"/>
  <c r="M47" i="31" s="1"/>
  <c r="N46" i="31"/>
  <c r="M46" i="31" s="1"/>
  <c r="N45" i="31"/>
  <c r="M45" i="31" s="1"/>
  <c r="N44" i="31"/>
  <c r="M44" i="31" s="1"/>
  <c r="N43" i="31"/>
  <c r="M43" i="31" s="1"/>
  <c r="N42" i="31"/>
  <c r="M42" i="31" s="1"/>
  <c r="N41" i="31"/>
  <c r="M41" i="31" s="1"/>
  <c r="N40" i="31"/>
  <c r="M40" i="31" s="1"/>
  <c r="N39" i="31"/>
  <c r="M39" i="31" s="1"/>
  <c r="N38" i="31"/>
  <c r="M38" i="31" s="1"/>
  <c r="N37" i="31"/>
  <c r="M37" i="31" s="1"/>
  <c r="N36" i="31"/>
  <c r="M36" i="31" s="1"/>
  <c r="N35" i="31"/>
  <c r="M35" i="31" s="1"/>
  <c r="N34" i="31"/>
  <c r="M34" i="31" s="1"/>
  <c r="N33" i="31"/>
  <c r="M33" i="31" s="1"/>
  <c r="N32" i="31"/>
  <c r="M32" i="31" s="1"/>
  <c r="N31" i="31"/>
  <c r="M31" i="31" s="1"/>
  <c r="N30" i="31"/>
  <c r="M30" i="31" s="1"/>
  <c r="N29" i="31"/>
  <c r="M29" i="31" s="1"/>
  <c r="N28" i="31"/>
  <c r="M28" i="31" s="1"/>
  <c r="N27" i="31"/>
  <c r="M27" i="31" s="1"/>
  <c r="N26" i="31"/>
  <c r="M26" i="31" s="1"/>
  <c r="N25" i="31"/>
  <c r="M25" i="31" s="1"/>
  <c r="N24" i="31"/>
  <c r="M24" i="31" s="1"/>
  <c r="N23" i="31"/>
  <c r="M23" i="31" s="1"/>
  <c r="N22" i="31"/>
  <c r="M22" i="31" s="1"/>
  <c r="N21" i="31"/>
  <c r="M21" i="31" s="1"/>
  <c r="N20" i="31"/>
  <c r="M20" i="31" s="1"/>
  <c r="N19" i="31"/>
  <c r="M19" i="31" s="1"/>
  <c r="N18" i="31"/>
  <c r="M18" i="31" s="1"/>
  <c r="N17" i="31"/>
  <c r="M17" i="31" s="1"/>
  <c r="N16" i="31"/>
  <c r="M16" i="31" s="1"/>
  <c r="N15" i="31"/>
  <c r="M15" i="31" s="1"/>
  <c r="N14" i="31"/>
  <c r="M14" i="31" s="1"/>
  <c r="N13" i="31"/>
  <c r="M13" i="31" s="1"/>
  <c r="S12" i="31"/>
  <c r="R12" i="31"/>
  <c r="Q12" i="31"/>
  <c r="P12" i="31"/>
  <c r="O12" i="31"/>
  <c r="A2" i="31"/>
  <c r="N336" i="31" l="1"/>
  <c r="M336" i="31" s="1"/>
  <c r="N264" i="31"/>
  <c r="M264" i="31" s="1"/>
  <c r="N300" i="31"/>
  <c r="M300" i="31" s="1"/>
  <c r="N408" i="31"/>
  <c r="M408" i="31" s="1"/>
  <c r="N12" i="31"/>
  <c r="M12" i="31" s="1"/>
  <c r="N228" i="31"/>
  <c r="M228" i="31" s="1"/>
  <c r="N156" i="31"/>
  <c r="M156" i="31" s="1"/>
  <c r="N480" i="31"/>
  <c r="M480" i="31" s="1"/>
  <c r="N372" i="31"/>
  <c r="M372" i="31" s="1"/>
  <c r="N192" i="31"/>
  <c r="M192" i="31" s="1"/>
  <c r="P516" i="31"/>
  <c r="Q516" i="31"/>
  <c r="R516" i="31"/>
  <c r="N444" i="31"/>
  <c r="M444" i="31" s="1"/>
  <c r="N120" i="31"/>
  <c r="M120" i="31" s="1"/>
  <c r="N48" i="31"/>
  <c r="M48" i="31" s="1"/>
  <c r="N84" i="31"/>
  <c r="M84" i="31" s="1"/>
  <c r="S516" i="31"/>
  <c r="N516" i="31" l="1"/>
  <c r="M516" i="31" s="1"/>
  <c r="G38" i="26" l="1"/>
  <c r="Q14" i="1"/>
  <c r="E14" i="31" s="1"/>
  <c r="J14" i="31" s="1"/>
  <c r="K14" i="31" s="1"/>
  <c r="Q17" i="1"/>
  <c r="E17" i="31" s="1"/>
  <c r="J17" i="31" s="1"/>
  <c r="K17" i="31" s="1"/>
  <c r="Q515" i="1"/>
  <c r="E515" i="31" s="1"/>
  <c r="J515" i="31" s="1"/>
  <c r="K515" i="31" s="1"/>
  <c r="Q514" i="1"/>
  <c r="E514" i="31" s="1"/>
  <c r="J514" i="31" s="1"/>
  <c r="K514" i="31" s="1"/>
  <c r="Q513" i="1"/>
  <c r="E513" i="31" s="1"/>
  <c r="J513" i="31" s="1"/>
  <c r="K513" i="31" s="1"/>
  <c r="Q512" i="1"/>
  <c r="E512" i="31" s="1"/>
  <c r="J512" i="31" s="1"/>
  <c r="K512" i="31" s="1"/>
  <c r="Q511" i="1"/>
  <c r="E511" i="31" s="1"/>
  <c r="J511" i="31" s="1"/>
  <c r="K511" i="31" s="1"/>
  <c r="Q510" i="1"/>
  <c r="E510" i="31" s="1"/>
  <c r="J510" i="31" s="1"/>
  <c r="K510" i="31" s="1"/>
  <c r="Q509" i="1"/>
  <c r="E509" i="31" s="1"/>
  <c r="J509" i="31" s="1"/>
  <c r="K509" i="31" s="1"/>
  <c r="Q508" i="1"/>
  <c r="E508" i="31" s="1"/>
  <c r="J508" i="31" s="1"/>
  <c r="K508" i="31" s="1"/>
  <c r="Q507" i="1"/>
  <c r="E507" i="31" s="1"/>
  <c r="J507" i="31" s="1"/>
  <c r="K507" i="31" s="1"/>
  <c r="Q506" i="1"/>
  <c r="E506" i="31" s="1"/>
  <c r="J506" i="31" s="1"/>
  <c r="K506" i="31" s="1"/>
  <c r="Q505" i="1"/>
  <c r="E505" i="31" s="1"/>
  <c r="J505" i="31" s="1"/>
  <c r="K505" i="31" s="1"/>
  <c r="Q504" i="1"/>
  <c r="E504" i="31" s="1"/>
  <c r="J504" i="31" s="1"/>
  <c r="K504" i="31" s="1"/>
  <c r="Q503" i="1"/>
  <c r="E503" i="31" s="1"/>
  <c r="J503" i="31" s="1"/>
  <c r="K503" i="31" s="1"/>
  <c r="Q502" i="1"/>
  <c r="E502" i="31" s="1"/>
  <c r="J502" i="31" s="1"/>
  <c r="K502" i="31" s="1"/>
  <c r="Q501" i="1"/>
  <c r="E501" i="31" s="1"/>
  <c r="J501" i="31" s="1"/>
  <c r="K501" i="31" s="1"/>
  <c r="Q500" i="1"/>
  <c r="E500" i="31" s="1"/>
  <c r="J500" i="31" s="1"/>
  <c r="K500" i="31" s="1"/>
  <c r="Q499" i="1"/>
  <c r="E499" i="31" s="1"/>
  <c r="J499" i="31" s="1"/>
  <c r="K499" i="31" s="1"/>
  <c r="Q498" i="1"/>
  <c r="E498" i="31" s="1"/>
  <c r="J498" i="31" s="1"/>
  <c r="K498" i="31" s="1"/>
  <c r="Q497" i="1"/>
  <c r="E497" i="31" s="1"/>
  <c r="J497" i="31" s="1"/>
  <c r="K497" i="31" s="1"/>
  <c r="Q496" i="1"/>
  <c r="E496" i="31" s="1"/>
  <c r="J496" i="31" s="1"/>
  <c r="K496" i="31" s="1"/>
  <c r="Q495" i="1"/>
  <c r="E495" i="31" s="1"/>
  <c r="J495" i="31" s="1"/>
  <c r="K495" i="31" s="1"/>
  <c r="Q494" i="1"/>
  <c r="E494" i="31" s="1"/>
  <c r="J494" i="31" s="1"/>
  <c r="K494" i="31" s="1"/>
  <c r="Q493" i="1"/>
  <c r="E493" i="31" s="1"/>
  <c r="J493" i="31" s="1"/>
  <c r="K493" i="31" s="1"/>
  <c r="Q492" i="1"/>
  <c r="E492" i="31" s="1"/>
  <c r="J492" i="31" s="1"/>
  <c r="K492" i="31" s="1"/>
  <c r="Q491" i="1"/>
  <c r="E491" i="31" s="1"/>
  <c r="J491" i="31" s="1"/>
  <c r="K491" i="31" s="1"/>
  <c r="Q490" i="1"/>
  <c r="E490" i="31" s="1"/>
  <c r="J490" i="31" s="1"/>
  <c r="K490" i="31" s="1"/>
  <c r="Q489" i="1"/>
  <c r="E489" i="31" s="1"/>
  <c r="J489" i="31" s="1"/>
  <c r="K489" i="31" s="1"/>
  <c r="Q488" i="1"/>
  <c r="E488" i="31" s="1"/>
  <c r="J488" i="31" s="1"/>
  <c r="K488" i="31" s="1"/>
  <c r="Q487" i="1"/>
  <c r="E487" i="31" s="1"/>
  <c r="J487" i="31" s="1"/>
  <c r="K487" i="31" s="1"/>
  <c r="Q486" i="1"/>
  <c r="E486" i="31" s="1"/>
  <c r="J486" i="31" s="1"/>
  <c r="K486" i="31" s="1"/>
  <c r="Q485" i="1"/>
  <c r="E485" i="31" s="1"/>
  <c r="J485" i="31" s="1"/>
  <c r="K485" i="31" s="1"/>
  <c r="Q484" i="1"/>
  <c r="E484" i="31" s="1"/>
  <c r="J484" i="31" s="1"/>
  <c r="K484" i="31" s="1"/>
  <c r="Q483" i="1"/>
  <c r="E483" i="31" s="1"/>
  <c r="J483" i="31" s="1"/>
  <c r="K483" i="31" s="1"/>
  <c r="Q482" i="1"/>
  <c r="E482" i="31" s="1"/>
  <c r="J482" i="31" s="1"/>
  <c r="K482" i="31" s="1"/>
  <c r="Q481" i="1"/>
  <c r="E481" i="31" s="1"/>
  <c r="J481" i="31" s="1"/>
  <c r="K481" i="31" s="1"/>
  <c r="Q479" i="1"/>
  <c r="E479" i="31" s="1"/>
  <c r="J479" i="31" s="1"/>
  <c r="K479" i="31" s="1"/>
  <c r="Q478" i="1"/>
  <c r="E478" i="31" s="1"/>
  <c r="J478" i="31" s="1"/>
  <c r="K478" i="31" s="1"/>
  <c r="Q477" i="1"/>
  <c r="E477" i="31" s="1"/>
  <c r="J477" i="31" s="1"/>
  <c r="K477" i="31" s="1"/>
  <c r="Q476" i="1"/>
  <c r="E476" i="31" s="1"/>
  <c r="J476" i="31" s="1"/>
  <c r="K476" i="31" s="1"/>
  <c r="Q475" i="1"/>
  <c r="E475" i="31" s="1"/>
  <c r="J475" i="31" s="1"/>
  <c r="K475" i="31" s="1"/>
  <c r="Q474" i="1"/>
  <c r="E474" i="31" s="1"/>
  <c r="J474" i="31" s="1"/>
  <c r="K474" i="31" s="1"/>
  <c r="Q473" i="1"/>
  <c r="E473" i="31" s="1"/>
  <c r="J473" i="31" s="1"/>
  <c r="K473" i="31" s="1"/>
  <c r="Q472" i="1"/>
  <c r="E472" i="31" s="1"/>
  <c r="J472" i="31" s="1"/>
  <c r="K472" i="31" s="1"/>
  <c r="Q471" i="1"/>
  <c r="E471" i="31" s="1"/>
  <c r="J471" i="31" s="1"/>
  <c r="K471" i="31" s="1"/>
  <c r="Q470" i="1"/>
  <c r="E470" i="31" s="1"/>
  <c r="J470" i="31" s="1"/>
  <c r="K470" i="31" s="1"/>
  <c r="Q469" i="1"/>
  <c r="E469" i="31" s="1"/>
  <c r="J469" i="31" s="1"/>
  <c r="K469" i="31" s="1"/>
  <c r="Q468" i="1"/>
  <c r="E468" i="31" s="1"/>
  <c r="J468" i="31" s="1"/>
  <c r="K468" i="31" s="1"/>
  <c r="Q467" i="1"/>
  <c r="E467" i="31" s="1"/>
  <c r="J467" i="31" s="1"/>
  <c r="K467" i="31" s="1"/>
  <c r="Q466" i="1"/>
  <c r="E466" i="31" s="1"/>
  <c r="J466" i="31" s="1"/>
  <c r="K466" i="31" s="1"/>
  <c r="Q465" i="1"/>
  <c r="E465" i="31" s="1"/>
  <c r="J465" i="31" s="1"/>
  <c r="K465" i="31" s="1"/>
  <c r="Q464" i="1"/>
  <c r="E464" i="31" s="1"/>
  <c r="J464" i="31" s="1"/>
  <c r="K464" i="31" s="1"/>
  <c r="Q463" i="1"/>
  <c r="E463" i="31" s="1"/>
  <c r="J463" i="31" s="1"/>
  <c r="K463" i="31" s="1"/>
  <c r="Q462" i="1"/>
  <c r="E462" i="31" s="1"/>
  <c r="J462" i="31" s="1"/>
  <c r="K462" i="31" s="1"/>
  <c r="Q461" i="1"/>
  <c r="E461" i="31" s="1"/>
  <c r="J461" i="31" s="1"/>
  <c r="K461" i="31" s="1"/>
  <c r="Q460" i="1"/>
  <c r="E460" i="31" s="1"/>
  <c r="J460" i="31" s="1"/>
  <c r="K460" i="31" s="1"/>
  <c r="Q459" i="1"/>
  <c r="E459" i="31" s="1"/>
  <c r="J459" i="31" s="1"/>
  <c r="K459" i="31" s="1"/>
  <c r="Q458" i="1"/>
  <c r="E458" i="31" s="1"/>
  <c r="J458" i="31" s="1"/>
  <c r="K458" i="31" s="1"/>
  <c r="Q457" i="1"/>
  <c r="E457" i="31" s="1"/>
  <c r="J457" i="31" s="1"/>
  <c r="K457" i="31" s="1"/>
  <c r="Q456" i="1"/>
  <c r="E456" i="31" s="1"/>
  <c r="J456" i="31" s="1"/>
  <c r="K456" i="31" s="1"/>
  <c r="Q455" i="1"/>
  <c r="E455" i="31" s="1"/>
  <c r="J455" i="31" s="1"/>
  <c r="K455" i="31" s="1"/>
  <c r="Q454" i="1"/>
  <c r="E454" i="31" s="1"/>
  <c r="J454" i="31" s="1"/>
  <c r="K454" i="31" s="1"/>
  <c r="Q453" i="1"/>
  <c r="E453" i="31" s="1"/>
  <c r="J453" i="31" s="1"/>
  <c r="K453" i="31" s="1"/>
  <c r="Q452" i="1"/>
  <c r="E452" i="31" s="1"/>
  <c r="J452" i="31" s="1"/>
  <c r="K452" i="31" s="1"/>
  <c r="Q451" i="1"/>
  <c r="E451" i="31" s="1"/>
  <c r="J451" i="31" s="1"/>
  <c r="K451" i="31" s="1"/>
  <c r="Q450" i="1"/>
  <c r="E450" i="31" s="1"/>
  <c r="J450" i="31" s="1"/>
  <c r="K450" i="31" s="1"/>
  <c r="Q449" i="1"/>
  <c r="E449" i="31" s="1"/>
  <c r="J449" i="31" s="1"/>
  <c r="K449" i="31" s="1"/>
  <c r="Q448" i="1"/>
  <c r="E448" i="31" s="1"/>
  <c r="J448" i="31" s="1"/>
  <c r="K448" i="31" s="1"/>
  <c r="Q447" i="1"/>
  <c r="Q446" i="1"/>
  <c r="E446" i="31" s="1"/>
  <c r="J446" i="31" s="1"/>
  <c r="K446" i="31" s="1"/>
  <c r="Q445" i="1"/>
  <c r="E445" i="31" s="1"/>
  <c r="J445" i="31" s="1"/>
  <c r="K445" i="31" s="1"/>
  <c r="Q443" i="1"/>
  <c r="E443" i="31" s="1"/>
  <c r="J443" i="31" s="1"/>
  <c r="K443" i="31" s="1"/>
  <c r="Q442" i="1"/>
  <c r="E442" i="31" s="1"/>
  <c r="J442" i="31" s="1"/>
  <c r="K442" i="31" s="1"/>
  <c r="Q441" i="1"/>
  <c r="E441" i="31" s="1"/>
  <c r="J441" i="31" s="1"/>
  <c r="K441" i="31" s="1"/>
  <c r="Q440" i="1"/>
  <c r="E440" i="31" s="1"/>
  <c r="J440" i="31" s="1"/>
  <c r="K440" i="31" s="1"/>
  <c r="Q439" i="1"/>
  <c r="E439" i="31" s="1"/>
  <c r="J439" i="31" s="1"/>
  <c r="K439" i="31" s="1"/>
  <c r="Q438" i="1"/>
  <c r="E438" i="31" s="1"/>
  <c r="J438" i="31" s="1"/>
  <c r="K438" i="31" s="1"/>
  <c r="Q437" i="1"/>
  <c r="E437" i="31" s="1"/>
  <c r="J437" i="31" s="1"/>
  <c r="K437" i="31" s="1"/>
  <c r="Q436" i="1"/>
  <c r="E436" i="31" s="1"/>
  <c r="J436" i="31" s="1"/>
  <c r="K436" i="31" s="1"/>
  <c r="Q435" i="1"/>
  <c r="E435" i="31" s="1"/>
  <c r="J435" i="31" s="1"/>
  <c r="K435" i="31" s="1"/>
  <c r="Q434" i="1"/>
  <c r="E434" i="31" s="1"/>
  <c r="J434" i="31" s="1"/>
  <c r="K434" i="31" s="1"/>
  <c r="Q433" i="1"/>
  <c r="E433" i="31" s="1"/>
  <c r="J433" i="31" s="1"/>
  <c r="K433" i="31" s="1"/>
  <c r="Q432" i="1"/>
  <c r="E432" i="31" s="1"/>
  <c r="J432" i="31" s="1"/>
  <c r="K432" i="31" s="1"/>
  <c r="Q431" i="1"/>
  <c r="E431" i="31" s="1"/>
  <c r="J431" i="31" s="1"/>
  <c r="K431" i="31" s="1"/>
  <c r="Q430" i="1"/>
  <c r="E430" i="31" s="1"/>
  <c r="J430" i="31" s="1"/>
  <c r="K430" i="31" s="1"/>
  <c r="Q429" i="1"/>
  <c r="E429" i="31" s="1"/>
  <c r="J429" i="31" s="1"/>
  <c r="K429" i="31" s="1"/>
  <c r="Q428" i="1"/>
  <c r="E428" i="31" s="1"/>
  <c r="J428" i="31" s="1"/>
  <c r="K428" i="31" s="1"/>
  <c r="Q427" i="1"/>
  <c r="E427" i="31" s="1"/>
  <c r="J427" i="31" s="1"/>
  <c r="K427" i="31" s="1"/>
  <c r="Q426" i="1"/>
  <c r="E426" i="31" s="1"/>
  <c r="J426" i="31" s="1"/>
  <c r="K426" i="31" s="1"/>
  <c r="Q425" i="1"/>
  <c r="E425" i="31" s="1"/>
  <c r="J425" i="31" s="1"/>
  <c r="K425" i="31" s="1"/>
  <c r="Q424" i="1"/>
  <c r="E424" i="31" s="1"/>
  <c r="J424" i="31" s="1"/>
  <c r="K424" i="31" s="1"/>
  <c r="Q423" i="1"/>
  <c r="E423" i="31" s="1"/>
  <c r="J423" i="31" s="1"/>
  <c r="K423" i="31" s="1"/>
  <c r="Q422" i="1"/>
  <c r="E422" i="31" s="1"/>
  <c r="J422" i="31" s="1"/>
  <c r="K422" i="31" s="1"/>
  <c r="Q421" i="1"/>
  <c r="E421" i="31" s="1"/>
  <c r="J421" i="31" s="1"/>
  <c r="K421" i="31" s="1"/>
  <c r="Q420" i="1"/>
  <c r="E420" i="31" s="1"/>
  <c r="J420" i="31" s="1"/>
  <c r="K420" i="31" s="1"/>
  <c r="Q419" i="1"/>
  <c r="E419" i="31" s="1"/>
  <c r="J419" i="31" s="1"/>
  <c r="K419" i="31" s="1"/>
  <c r="Q418" i="1"/>
  <c r="E418" i="31" s="1"/>
  <c r="J418" i="31" s="1"/>
  <c r="K418" i="31" s="1"/>
  <c r="Q417" i="1"/>
  <c r="E417" i="31" s="1"/>
  <c r="J417" i="31" s="1"/>
  <c r="K417" i="31" s="1"/>
  <c r="Q416" i="1"/>
  <c r="E416" i="31" s="1"/>
  <c r="J416" i="31" s="1"/>
  <c r="K416" i="31" s="1"/>
  <c r="Q415" i="1"/>
  <c r="E415" i="31" s="1"/>
  <c r="J415" i="31" s="1"/>
  <c r="K415" i="31" s="1"/>
  <c r="Q414" i="1"/>
  <c r="E414" i="31" s="1"/>
  <c r="J414" i="31" s="1"/>
  <c r="K414" i="31" s="1"/>
  <c r="Q413" i="1"/>
  <c r="E413" i="31" s="1"/>
  <c r="J413" i="31" s="1"/>
  <c r="K413" i="31" s="1"/>
  <c r="Q412" i="1"/>
  <c r="E412" i="31" s="1"/>
  <c r="J412" i="31" s="1"/>
  <c r="K412" i="31" s="1"/>
  <c r="Q411" i="1"/>
  <c r="E411" i="31" s="1"/>
  <c r="J411" i="31" s="1"/>
  <c r="K411" i="31" s="1"/>
  <c r="Q410" i="1"/>
  <c r="E410" i="31" s="1"/>
  <c r="J410" i="31" s="1"/>
  <c r="K410" i="31" s="1"/>
  <c r="Q409" i="1"/>
  <c r="E409" i="31" s="1"/>
  <c r="J409" i="31" s="1"/>
  <c r="K409" i="31" s="1"/>
  <c r="Q407" i="1"/>
  <c r="E407" i="31" s="1"/>
  <c r="J407" i="31" s="1"/>
  <c r="K407" i="31" s="1"/>
  <c r="Q406" i="1"/>
  <c r="E406" i="31" s="1"/>
  <c r="J406" i="31" s="1"/>
  <c r="K406" i="31" s="1"/>
  <c r="Q405" i="1"/>
  <c r="E405" i="31" s="1"/>
  <c r="J405" i="31" s="1"/>
  <c r="K405" i="31" s="1"/>
  <c r="Q404" i="1"/>
  <c r="E404" i="31" s="1"/>
  <c r="J404" i="31" s="1"/>
  <c r="K404" i="31" s="1"/>
  <c r="Q403" i="1"/>
  <c r="E403" i="31" s="1"/>
  <c r="J403" i="31" s="1"/>
  <c r="K403" i="31" s="1"/>
  <c r="Q402" i="1"/>
  <c r="E402" i="31" s="1"/>
  <c r="J402" i="31" s="1"/>
  <c r="K402" i="31" s="1"/>
  <c r="Q401" i="1"/>
  <c r="E401" i="31" s="1"/>
  <c r="J401" i="31" s="1"/>
  <c r="K401" i="31" s="1"/>
  <c r="Q400" i="1"/>
  <c r="E400" i="31" s="1"/>
  <c r="J400" i="31" s="1"/>
  <c r="K400" i="31" s="1"/>
  <c r="Q399" i="1"/>
  <c r="E399" i="31" s="1"/>
  <c r="J399" i="31" s="1"/>
  <c r="K399" i="31" s="1"/>
  <c r="Q398" i="1"/>
  <c r="E398" i="31" s="1"/>
  <c r="J398" i="31" s="1"/>
  <c r="K398" i="31" s="1"/>
  <c r="Q397" i="1"/>
  <c r="E397" i="31" s="1"/>
  <c r="J397" i="31" s="1"/>
  <c r="K397" i="31" s="1"/>
  <c r="Q396" i="1"/>
  <c r="E396" i="31" s="1"/>
  <c r="J396" i="31" s="1"/>
  <c r="K396" i="31" s="1"/>
  <c r="Q395" i="1"/>
  <c r="E395" i="31" s="1"/>
  <c r="J395" i="31" s="1"/>
  <c r="K395" i="31" s="1"/>
  <c r="Q394" i="1"/>
  <c r="E394" i="31" s="1"/>
  <c r="J394" i="31" s="1"/>
  <c r="K394" i="31" s="1"/>
  <c r="Q393" i="1"/>
  <c r="E393" i="31" s="1"/>
  <c r="J393" i="31" s="1"/>
  <c r="K393" i="31" s="1"/>
  <c r="Q392" i="1"/>
  <c r="E392" i="31" s="1"/>
  <c r="J392" i="31" s="1"/>
  <c r="K392" i="31" s="1"/>
  <c r="Q391" i="1"/>
  <c r="E391" i="31" s="1"/>
  <c r="J391" i="31" s="1"/>
  <c r="K391" i="31" s="1"/>
  <c r="Q390" i="1"/>
  <c r="E390" i="31" s="1"/>
  <c r="J390" i="31" s="1"/>
  <c r="K390" i="31" s="1"/>
  <c r="Q389" i="1"/>
  <c r="E389" i="31" s="1"/>
  <c r="J389" i="31" s="1"/>
  <c r="K389" i="31" s="1"/>
  <c r="Q388" i="1"/>
  <c r="E388" i="31" s="1"/>
  <c r="J388" i="31" s="1"/>
  <c r="K388" i="31" s="1"/>
  <c r="Q387" i="1"/>
  <c r="E387" i="31" s="1"/>
  <c r="J387" i="31" s="1"/>
  <c r="K387" i="31" s="1"/>
  <c r="Q386" i="1"/>
  <c r="E386" i="31" s="1"/>
  <c r="J386" i="31" s="1"/>
  <c r="K386" i="31" s="1"/>
  <c r="Q385" i="1"/>
  <c r="E385" i="31" s="1"/>
  <c r="J385" i="31" s="1"/>
  <c r="K385" i="31" s="1"/>
  <c r="Q384" i="1"/>
  <c r="E384" i="31" s="1"/>
  <c r="J384" i="31" s="1"/>
  <c r="K384" i="31" s="1"/>
  <c r="Q383" i="1"/>
  <c r="E383" i="31" s="1"/>
  <c r="J383" i="31" s="1"/>
  <c r="K383" i="31" s="1"/>
  <c r="Q382" i="1"/>
  <c r="E382" i="31" s="1"/>
  <c r="J382" i="31" s="1"/>
  <c r="K382" i="31" s="1"/>
  <c r="Q381" i="1"/>
  <c r="E381" i="31" s="1"/>
  <c r="J381" i="31" s="1"/>
  <c r="K381" i="31" s="1"/>
  <c r="Q380" i="1"/>
  <c r="E380" i="31" s="1"/>
  <c r="J380" i="31" s="1"/>
  <c r="K380" i="31" s="1"/>
  <c r="Q379" i="1"/>
  <c r="E379" i="31" s="1"/>
  <c r="J379" i="31" s="1"/>
  <c r="K379" i="31" s="1"/>
  <c r="Q378" i="1"/>
  <c r="E378" i="31" s="1"/>
  <c r="J378" i="31" s="1"/>
  <c r="K378" i="31" s="1"/>
  <c r="Q377" i="1"/>
  <c r="E377" i="31" s="1"/>
  <c r="J377" i="31" s="1"/>
  <c r="K377" i="31" s="1"/>
  <c r="Q376" i="1"/>
  <c r="E376" i="31" s="1"/>
  <c r="J376" i="31" s="1"/>
  <c r="K376" i="31" s="1"/>
  <c r="Q375" i="1"/>
  <c r="E375" i="31" s="1"/>
  <c r="J375" i="31" s="1"/>
  <c r="K375" i="31" s="1"/>
  <c r="Q374" i="1"/>
  <c r="E374" i="31" s="1"/>
  <c r="J374" i="31" s="1"/>
  <c r="K374" i="31" s="1"/>
  <c r="Q373" i="1"/>
  <c r="Q371" i="1"/>
  <c r="E371" i="31" s="1"/>
  <c r="J371" i="31" s="1"/>
  <c r="K371" i="31" s="1"/>
  <c r="Q370" i="1"/>
  <c r="E370" i="31" s="1"/>
  <c r="J370" i="31" s="1"/>
  <c r="K370" i="31" s="1"/>
  <c r="Q369" i="1"/>
  <c r="E369" i="31" s="1"/>
  <c r="J369" i="31" s="1"/>
  <c r="K369" i="31" s="1"/>
  <c r="Q368" i="1"/>
  <c r="E368" i="31" s="1"/>
  <c r="J368" i="31" s="1"/>
  <c r="K368" i="31" s="1"/>
  <c r="Q367" i="1"/>
  <c r="E367" i="31" s="1"/>
  <c r="J367" i="31" s="1"/>
  <c r="K367" i="31" s="1"/>
  <c r="Q366" i="1"/>
  <c r="E366" i="31" s="1"/>
  <c r="J366" i="31" s="1"/>
  <c r="K366" i="31" s="1"/>
  <c r="Q365" i="1"/>
  <c r="E365" i="31" s="1"/>
  <c r="J365" i="31" s="1"/>
  <c r="K365" i="31" s="1"/>
  <c r="Q364" i="1"/>
  <c r="E364" i="31" s="1"/>
  <c r="J364" i="31" s="1"/>
  <c r="K364" i="31" s="1"/>
  <c r="Q363" i="1"/>
  <c r="E363" i="31" s="1"/>
  <c r="J363" i="31" s="1"/>
  <c r="K363" i="31" s="1"/>
  <c r="Q362" i="1"/>
  <c r="E362" i="31" s="1"/>
  <c r="J362" i="31" s="1"/>
  <c r="K362" i="31" s="1"/>
  <c r="Q361" i="1"/>
  <c r="E361" i="31" s="1"/>
  <c r="J361" i="31" s="1"/>
  <c r="K361" i="31" s="1"/>
  <c r="Q360" i="1"/>
  <c r="E360" i="31" s="1"/>
  <c r="J360" i="31" s="1"/>
  <c r="K360" i="31" s="1"/>
  <c r="Q359" i="1"/>
  <c r="E359" i="31" s="1"/>
  <c r="J359" i="31" s="1"/>
  <c r="K359" i="31" s="1"/>
  <c r="Q358" i="1"/>
  <c r="E358" i="31" s="1"/>
  <c r="J358" i="31" s="1"/>
  <c r="K358" i="31" s="1"/>
  <c r="Q357" i="1"/>
  <c r="E357" i="31" s="1"/>
  <c r="J357" i="31" s="1"/>
  <c r="K357" i="31" s="1"/>
  <c r="Q356" i="1"/>
  <c r="E356" i="31" s="1"/>
  <c r="J356" i="31" s="1"/>
  <c r="K356" i="31" s="1"/>
  <c r="Q355" i="1"/>
  <c r="E355" i="31" s="1"/>
  <c r="J355" i="31" s="1"/>
  <c r="K355" i="31" s="1"/>
  <c r="Q354" i="1"/>
  <c r="E354" i="31" s="1"/>
  <c r="J354" i="31" s="1"/>
  <c r="K354" i="31" s="1"/>
  <c r="Q353" i="1"/>
  <c r="E353" i="31" s="1"/>
  <c r="J353" i="31" s="1"/>
  <c r="K353" i="31" s="1"/>
  <c r="Q352" i="1"/>
  <c r="E352" i="31" s="1"/>
  <c r="J352" i="31" s="1"/>
  <c r="K352" i="31" s="1"/>
  <c r="Q351" i="1"/>
  <c r="E351" i="31" s="1"/>
  <c r="J351" i="31" s="1"/>
  <c r="K351" i="31" s="1"/>
  <c r="Q350" i="1"/>
  <c r="E350" i="31" s="1"/>
  <c r="J350" i="31" s="1"/>
  <c r="K350" i="31" s="1"/>
  <c r="Q349" i="1"/>
  <c r="E349" i="31" s="1"/>
  <c r="J349" i="31" s="1"/>
  <c r="K349" i="31" s="1"/>
  <c r="Q348" i="1"/>
  <c r="E348" i="31" s="1"/>
  <c r="J348" i="31" s="1"/>
  <c r="K348" i="31" s="1"/>
  <c r="Q347" i="1"/>
  <c r="E347" i="31" s="1"/>
  <c r="J347" i="31" s="1"/>
  <c r="K347" i="31" s="1"/>
  <c r="Q346" i="1"/>
  <c r="E346" i="31" s="1"/>
  <c r="J346" i="31" s="1"/>
  <c r="K346" i="31" s="1"/>
  <c r="Q345" i="1"/>
  <c r="E345" i="31" s="1"/>
  <c r="J345" i="31" s="1"/>
  <c r="K345" i="31" s="1"/>
  <c r="Q344" i="1"/>
  <c r="E344" i="31" s="1"/>
  <c r="J344" i="31" s="1"/>
  <c r="K344" i="31" s="1"/>
  <c r="Q343" i="1"/>
  <c r="E343" i="31" s="1"/>
  <c r="J343" i="31" s="1"/>
  <c r="K343" i="31" s="1"/>
  <c r="Q342" i="1"/>
  <c r="E342" i="31" s="1"/>
  <c r="J342" i="31" s="1"/>
  <c r="K342" i="31" s="1"/>
  <c r="Q341" i="1"/>
  <c r="E341" i="31" s="1"/>
  <c r="J341" i="31" s="1"/>
  <c r="K341" i="31" s="1"/>
  <c r="Q340" i="1"/>
  <c r="E340" i="31" s="1"/>
  <c r="J340" i="31" s="1"/>
  <c r="K340" i="31" s="1"/>
  <c r="Q339" i="1"/>
  <c r="E339" i="31" s="1"/>
  <c r="J339" i="31" s="1"/>
  <c r="K339" i="31" s="1"/>
  <c r="Q338" i="1"/>
  <c r="E338" i="31" s="1"/>
  <c r="J338" i="31" s="1"/>
  <c r="K338" i="31" s="1"/>
  <c r="Q337" i="1"/>
  <c r="E337" i="31" s="1"/>
  <c r="J337" i="31" s="1"/>
  <c r="K337" i="31" s="1"/>
  <c r="Q335" i="1"/>
  <c r="E335" i="31" s="1"/>
  <c r="J335" i="31" s="1"/>
  <c r="K335" i="31" s="1"/>
  <c r="Q334" i="1"/>
  <c r="E334" i="31" s="1"/>
  <c r="J334" i="31" s="1"/>
  <c r="K334" i="31" s="1"/>
  <c r="Q333" i="1"/>
  <c r="E333" i="31" s="1"/>
  <c r="J333" i="31" s="1"/>
  <c r="K333" i="31" s="1"/>
  <c r="Q332" i="1"/>
  <c r="E332" i="31" s="1"/>
  <c r="J332" i="31" s="1"/>
  <c r="K332" i="31" s="1"/>
  <c r="Q331" i="1"/>
  <c r="E331" i="31" s="1"/>
  <c r="J331" i="31" s="1"/>
  <c r="K331" i="31" s="1"/>
  <c r="Q330" i="1"/>
  <c r="E330" i="31" s="1"/>
  <c r="J330" i="31" s="1"/>
  <c r="K330" i="31" s="1"/>
  <c r="Q329" i="1"/>
  <c r="E329" i="31" s="1"/>
  <c r="J329" i="31" s="1"/>
  <c r="K329" i="31" s="1"/>
  <c r="Q328" i="1"/>
  <c r="E328" i="31" s="1"/>
  <c r="J328" i="31" s="1"/>
  <c r="K328" i="31" s="1"/>
  <c r="Q327" i="1"/>
  <c r="E327" i="31" s="1"/>
  <c r="J327" i="31" s="1"/>
  <c r="K327" i="31" s="1"/>
  <c r="Q326" i="1"/>
  <c r="E326" i="31" s="1"/>
  <c r="J326" i="31" s="1"/>
  <c r="K326" i="31" s="1"/>
  <c r="Q325" i="1"/>
  <c r="E325" i="31" s="1"/>
  <c r="J325" i="31" s="1"/>
  <c r="K325" i="31" s="1"/>
  <c r="Q324" i="1"/>
  <c r="E324" i="31" s="1"/>
  <c r="J324" i="31" s="1"/>
  <c r="K324" i="31" s="1"/>
  <c r="Q323" i="1"/>
  <c r="E323" i="31" s="1"/>
  <c r="J323" i="31" s="1"/>
  <c r="K323" i="31" s="1"/>
  <c r="Q322" i="1"/>
  <c r="E322" i="31" s="1"/>
  <c r="J322" i="31" s="1"/>
  <c r="K322" i="31" s="1"/>
  <c r="Q321" i="1"/>
  <c r="E321" i="31" s="1"/>
  <c r="J321" i="31" s="1"/>
  <c r="K321" i="31" s="1"/>
  <c r="Q320" i="1"/>
  <c r="E320" i="31" s="1"/>
  <c r="J320" i="31" s="1"/>
  <c r="K320" i="31" s="1"/>
  <c r="Q319" i="1"/>
  <c r="E319" i="31" s="1"/>
  <c r="J319" i="31" s="1"/>
  <c r="K319" i="31" s="1"/>
  <c r="Q318" i="1"/>
  <c r="E318" i="31" s="1"/>
  <c r="J318" i="31" s="1"/>
  <c r="K318" i="31" s="1"/>
  <c r="Q317" i="1"/>
  <c r="E317" i="31" s="1"/>
  <c r="J317" i="31" s="1"/>
  <c r="K317" i="31" s="1"/>
  <c r="Q316" i="1"/>
  <c r="E316" i="31" s="1"/>
  <c r="J316" i="31" s="1"/>
  <c r="K316" i="31" s="1"/>
  <c r="Q315" i="1"/>
  <c r="E315" i="31" s="1"/>
  <c r="J315" i="31" s="1"/>
  <c r="K315" i="31" s="1"/>
  <c r="Q314" i="1"/>
  <c r="E314" i="31" s="1"/>
  <c r="J314" i="31" s="1"/>
  <c r="K314" i="31" s="1"/>
  <c r="Q313" i="1"/>
  <c r="E313" i="31" s="1"/>
  <c r="J313" i="31" s="1"/>
  <c r="K313" i="31" s="1"/>
  <c r="Q312" i="1"/>
  <c r="E312" i="31" s="1"/>
  <c r="J312" i="31" s="1"/>
  <c r="K312" i="31" s="1"/>
  <c r="Q311" i="1"/>
  <c r="E311" i="31" s="1"/>
  <c r="J311" i="31" s="1"/>
  <c r="K311" i="31" s="1"/>
  <c r="Q310" i="1"/>
  <c r="E310" i="31" s="1"/>
  <c r="J310" i="31" s="1"/>
  <c r="K310" i="31" s="1"/>
  <c r="Q309" i="1"/>
  <c r="E309" i="31" s="1"/>
  <c r="J309" i="31" s="1"/>
  <c r="K309" i="31" s="1"/>
  <c r="Q308" i="1"/>
  <c r="E308" i="31" s="1"/>
  <c r="J308" i="31" s="1"/>
  <c r="K308" i="31" s="1"/>
  <c r="Q307" i="1"/>
  <c r="E307" i="31" s="1"/>
  <c r="J307" i="31" s="1"/>
  <c r="K307" i="31" s="1"/>
  <c r="Q306" i="1"/>
  <c r="E306" i="31" s="1"/>
  <c r="J306" i="31" s="1"/>
  <c r="K306" i="31" s="1"/>
  <c r="Q305" i="1"/>
  <c r="E305" i="31" s="1"/>
  <c r="J305" i="31" s="1"/>
  <c r="K305" i="31" s="1"/>
  <c r="Q304" i="1"/>
  <c r="E304" i="31" s="1"/>
  <c r="J304" i="31" s="1"/>
  <c r="K304" i="31" s="1"/>
  <c r="Q303" i="1"/>
  <c r="E303" i="31" s="1"/>
  <c r="J303" i="31" s="1"/>
  <c r="K303" i="31" s="1"/>
  <c r="Q302" i="1"/>
  <c r="E302" i="31" s="1"/>
  <c r="J302" i="31" s="1"/>
  <c r="K302" i="31" s="1"/>
  <c r="Q301" i="1"/>
  <c r="E301" i="31" s="1"/>
  <c r="J301" i="31" s="1"/>
  <c r="K301" i="31" s="1"/>
  <c r="Q299" i="1"/>
  <c r="E299" i="31" s="1"/>
  <c r="J299" i="31" s="1"/>
  <c r="K299" i="31" s="1"/>
  <c r="Q298" i="1"/>
  <c r="E298" i="31" s="1"/>
  <c r="J298" i="31" s="1"/>
  <c r="K298" i="31" s="1"/>
  <c r="Q297" i="1"/>
  <c r="E297" i="31" s="1"/>
  <c r="J297" i="31" s="1"/>
  <c r="K297" i="31" s="1"/>
  <c r="Q296" i="1"/>
  <c r="E296" i="31" s="1"/>
  <c r="J296" i="31" s="1"/>
  <c r="K296" i="31" s="1"/>
  <c r="Q295" i="1"/>
  <c r="E295" i="31" s="1"/>
  <c r="J295" i="31" s="1"/>
  <c r="K295" i="31" s="1"/>
  <c r="Q294" i="1"/>
  <c r="E294" i="31" s="1"/>
  <c r="J294" i="31" s="1"/>
  <c r="K294" i="31" s="1"/>
  <c r="Q293" i="1"/>
  <c r="E293" i="31" s="1"/>
  <c r="J293" i="31" s="1"/>
  <c r="K293" i="31" s="1"/>
  <c r="Q292" i="1"/>
  <c r="E292" i="31" s="1"/>
  <c r="J292" i="31" s="1"/>
  <c r="K292" i="31" s="1"/>
  <c r="Q291" i="1"/>
  <c r="E291" i="31" s="1"/>
  <c r="J291" i="31" s="1"/>
  <c r="K291" i="31" s="1"/>
  <c r="Q290" i="1"/>
  <c r="E290" i="31" s="1"/>
  <c r="J290" i="31" s="1"/>
  <c r="K290" i="31" s="1"/>
  <c r="Q289" i="1"/>
  <c r="E289" i="31" s="1"/>
  <c r="J289" i="31" s="1"/>
  <c r="K289" i="31" s="1"/>
  <c r="Q288" i="1"/>
  <c r="E288" i="31" s="1"/>
  <c r="J288" i="31" s="1"/>
  <c r="K288" i="31" s="1"/>
  <c r="Q287" i="1"/>
  <c r="E287" i="31" s="1"/>
  <c r="J287" i="31" s="1"/>
  <c r="K287" i="31" s="1"/>
  <c r="Q286" i="1"/>
  <c r="E286" i="31" s="1"/>
  <c r="J286" i="31" s="1"/>
  <c r="K286" i="31" s="1"/>
  <c r="Q285" i="1"/>
  <c r="E285" i="31" s="1"/>
  <c r="J285" i="31" s="1"/>
  <c r="K285" i="31" s="1"/>
  <c r="Q284" i="1"/>
  <c r="E284" i="31" s="1"/>
  <c r="J284" i="31" s="1"/>
  <c r="K284" i="31" s="1"/>
  <c r="Q283" i="1"/>
  <c r="E283" i="31" s="1"/>
  <c r="J283" i="31" s="1"/>
  <c r="K283" i="31" s="1"/>
  <c r="Q282" i="1"/>
  <c r="E282" i="31" s="1"/>
  <c r="J282" i="31" s="1"/>
  <c r="K282" i="31" s="1"/>
  <c r="Q281" i="1"/>
  <c r="E281" i="31" s="1"/>
  <c r="J281" i="31" s="1"/>
  <c r="K281" i="31" s="1"/>
  <c r="Q280" i="1"/>
  <c r="E280" i="31" s="1"/>
  <c r="J280" i="31" s="1"/>
  <c r="K280" i="31" s="1"/>
  <c r="Q279" i="1"/>
  <c r="E279" i="31" s="1"/>
  <c r="J279" i="31" s="1"/>
  <c r="K279" i="31" s="1"/>
  <c r="Q278" i="1"/>
  <c r="E278" i="31" s="1"/>
  <c r="J278" i="31" s="1"/>
  <c r="K278" i="31" s="1"/>
  <c r="Q277" i="1"/>
  <c r="E277" i="31" s="1"/>
  <c r="J277" i="31" s="1"/>
  <c r="K277" i="31" s="1"/>
  <c r="Q276" i="1"/>
  <c r="E276" i="31" s="1"/>
  <c r="J276" i="31" s="1"/>
  <c r="K276" i="31" s="1"/>
  <c r="Q275" i="1"/>
  <c r="E275" i="31" s="1"/>
  <c r="J275" i="31" s="1"/>
  <c r="K275" i="31" s="1"/>
  <c r="Q274" i="1"/>
  <c r="E274" i="31" s="1"/>
  <c r="J274" i="31" s="1"/>
  <c r="K274" i="31" s="1"/>
  <c r="Q273" i="1"/>
  <c r="E273" i="31" s="1"/>
  <c r="J273" i="31" s="1"/>
  <c r="K273" i="31" s="1"/>
  <c r="Q272" i="1"/>
  <c r="E272" i="31" s="1"/>
  <c r="J272" i="31" s="1"/>
  <c r="K272" i="31" s="1"/>
  <c r="Q271" i="1"/>
  <c r="E271" i="31" s="1"/>
  <c r="J271" i="31" s="1"/>
  <c r="K271" i="31" s="1"/>
  <c r="Q270" i="1"/>
  <c r="E270" i="31" s="1"/>
  <c r="J270" i="31" s="1"/>
  <c r="K270" i="31" s="1"/>
  <c r="Q269" i="1"/>
  <c r="E269" i="31" s="1"/>
  <c r="J269" i="31" s="1"/>
  <c r="K269" i="31" s="1"/>
  <c r="Q268" i="1"/>
  <c r="E268" i="31" s="1"/>
  <c r="J268" i="31" s="1"/>
  <c r="K268" i="31" s="1"/>
  <c r="Q267" i="1"/>
  <c r="E267" i="31" s="1"/>
  <c r="J267" i="31" s="1"/>
  <c r="K267" i="31" s="1"/>
  <c r="Q266" i="1"/>
  <c r="E266" i="31" s="1"/>
  <c r="J266" i="31" s="1"/>
  <c r="K266" i="31" s="1"/>
  <c r="Q265" i="1"/>
  <c r="E265" i="31" s="1"/>
  <c r="J265" i="31" s="1"/>
  <c r="K265" i="31" s="1"/>
  <c r="Q263" i="1"/>
  <c r="E263" i="31" s="1"/>
  <c r="J263" i="31" s="1"/>
  <c r="K263" i="31" s="1"/>
  <c r="Q262" i="1"/>
  <c r="E262" i="31" s="1"/>
  <c r="J262" i="31" s="1"/>
  <c r="K262" i="31" s="1"/>
  <c r="Q261" i="1"/>
  <c r="E261" i="31" s="1"/>
  <c r="J261" i="31" s="1"/>
  <c r="K261" i="31" s="1"/>
  <c r="Q260" i="1"/>
  <c r="E260" i="31" s="1"/>
  <c r="J260" i="31" s="1"/>
  <c r="K260" i="31" s="1"/>
  <c r="Q259" i="1"/>
  <c r="E259" i="31" s="1"/>
  <c r="J259" i="31" s="1"/>
  <c r="K259" i="31" s="1"/>
  <c r="Q258" i="1"/>
  <c r="E258" i="31" s="1"/>
  <c r="J258" i="31" s="1"/>
  <c r="K258" i="31" s="1"/>
  <c r="Q257" i="1"/>
  <c r="E257" i="31" s="1"/>
  <c r="J257" i="31" s="1"/>
  <c r="K257" i="31" s="1"/>
  <c r="Q256" i="1"/>
  <c r="E256" i="31" s="1"/>
  <c r="J256" i="31" s="1"/>
  <c r="K256" i="31" s="1"/>
  <c r="Q255" i="1"/>
  <c r="E255" i="31" s="1"/>
  <c r="J255" i="31" s="1"/>
  <c r="K255" i="31" s="1"/>
  <c r="Q254" i="1"/>
  <c r="E254" i="31" s="1"/>
  <c r="J254" i="31" s="1"/>
  <c r="K254" i="31" s="1"/>
  <c r="Q253" i="1"/>
  <c r="E253" i="31" s="1"/>
  <c r="J253" i="31" s="1"/>
  <c r="K253" i="31" s="1"/>
  <c r="Q252" i="1"/>
  <c r="E252" i="31" s="1"/>
  <c r="J252" i="31" s="1"/>
  <c r="K252" i="31" s="1"/>
  <c r="Q251" i="1"/>
  <c r="E251" i="31" s="1"/>
  <c r="J251" i="31" s="1"/>
  <c r="K251" i="31" s="1"/>
  <c r="Q250" i="1"/>
  <c r="E250" i="31" s="1"/>
  <c r="J250" i="31" s="1"/>
  <c r="K250" i="31" s="1"/>
  <c r="Q249" i="1"/>
  <c r="E249" i="31" s="1"/>
  <c r="J249" i="31" s="1"/>
  <c r="K249" i="31" s="1"/>
  <c r="Q248" i="1"/>
  <c r="E248" i="31" s="1"/>
  <c r="J248" i="31" s="1"/>
  <c r="K248" i="31" s="1"/>
  <c r="Q247" i="1"/>
  <c r="E247" i="31" s="1"/>
  <c r="J247" i="31" s="1"/>
  <c r="K247" i="31" s="1"/>
  <c r="Q246" i="1"/>
  <c r="E246" i="31" s="1"/>
  <c r="J246" i="31" s="1"/>
  <c r="K246" i="31" s="1"/>
  <c r="Q245" i="1"/>
  <c r="E245" i="31" s="1"/>
  <c r="J245" i="31" s="1"/>
  <c r="K245" i="31" s="1"/>
  <c r="Q244" i="1"/>
  <c r="E244" i="31" s="1"/>
  <c r="J244" i="31" s="1"/>
  <c r="K244" i="31" s="1"/>
  <c r="Q243" i="1"/>
  <c r="E243" i="31" s="1"/>
  <c r="J243" i="31" s="1"/>
  <c r="K243" i="31" s="1"/>
  <c r="Q242" i="1"/>
  <c r="E242" i="31" s="1"/>
  <c r="J242" i="31" s="1"/>
  <c r="K242" i="31" s="1"/>
  <c r="Q241" i="1"/>
  <c r="E241" i="31" s="1"/>
  <c r="J241" i="31" s="1"/>
  <c r="K241" i="31" s="1"/>
  <c r="Q240" i="1"/>
  <c r="E240" i="31" s="1"/>
  <c r="J240" i="31" s="1"/>
  <c r="K240" i="31" s="1"/>
  <c r="Q239" i="1"/>
  <c r="E239" i="31" s="1"/>
  <c r="J239" i="31" s="1"/>
  <c r="K239" i="31" s="1"/>
  <c r="Q238" i="1"/>
  <c r="E238" i="31" s="1"/>
  <c r="J238" i="31" s="1"/>
  <c r="K238" i="31" s="1"/>
  <c r="Q237" i="1"/>
  <c r="E237" i="31" s="1"/>
  <c r="J237" i="31" s="1"/>
  <c r="K237" i="31" s="1"/>
  <c r="Q236" i="1"/>
  <c r="E236" i="31" s="1"/>
  <c r="J236" i="31" s="1"/>
  <c r="K236" i="31" s="1"/>
  <c r="Q235" i="1"/>
  <c r="E235" i="31" s="1"/>
  <c r="J235" i="31" s="1"/>
  <c r="K235" i="31" s="1"/>
  <c r="Q234" i="1"/>
  <c r="E234" i="31" s="1"/>
  <c r="J234" i="31" s="1"/>
  <c r="K234" i="31" s="1"/>
  <c r="Q233" i="1"/>
  <c r="E233" i="31" s="1"/>
  <c r="J233" i="31" s="1"/>
  <c r="K233" i="31" s="1"/>
  <c r="Q232" i="1"/>
  <c r="E232" i="31" s="1"/>
  <c r="J232" i="31" s="1"/>
  <c r="K232" i="31" s="1"/>
  <c r="Q231" i="1"/>
  <c r="E231" i="31" s="1"/>
  <c r="J231" i="31" s="1"/>
  <c r="K231" i="31" s="1"/>
  <c r="Q230" i="1"/>
  <c r="E230" i="31" s="1"/>
  <c r="J230" i="31" s="1"/>
  <c r="K230" i="31" s="1"/>
  <c r="Q229" i="1"/>
  <c r="E229" i="31" s="1"/>
  <c r="J229" i="31" s="1"/>
  <c r="K229" i="31" s="1"/>
  <c r="Q227" i="1"/>
  <c r="E227" i="31" s="1"/>
  <c r="J227" i="31" s="1"/>
  <c r="K227" i="31" s="1"/>
  <c r="Q226" i="1"/>
  <c r="E226" i="31" s="1"/>
  <c r="J226" i="31" s="1"/>
  <c r="K226" i="31" s="1"/>
  <c r="Q225" i="1"/>
  <c r="E225" i="31" s="1"/>
  <c r="J225" i="31" s="1"/>
  <c r="K225" i="31" s="1"/>
  <c r="Q224" i="1"/>
  <c r="E224" i="31" s="1"/>
  <c r="J224" i="31" s="1"/>
  <c r="K224" i="31" s="1"/>
  <c r="Q223" i="1"/>
  <c r="E223" i="31" s="1"/>
  <c r="J223" i="31" s="1"/>
  <c r="K223" i="31" s="1"/>
  <c r="Q222" i="1"/>
  <c r="E222" i="31" s="1"/>
  <c r="J222" i="31" s="1"/>
  <c r="K222" i="31" s="1"/>
  <c r="Q221" i="1"/>
  <c r="E221" i="31" s="1"/>
  <c r="J221" i="31" s="1"/>
  <c r="K221" i="31" s="1"/>
  <c r="Q220" i="1"/>
  <c r="E220" i="31" s="1"/>
  <c r="J220" i="31" s="1"/>
  <c r="K220" i="31" s="1"/>
  <c r="Q219" i="1"/>
  <c r="E219" i="31" s="1"/>
  <c r="J219" i="31" s="1"/>
  <c r="K219" i="31" s="1"/>
  <c r="Q218" i="1"/>
  <c r="E218" i="31" s="1"/>
  <c r="J218" i="31" s="1"/>
  <c r="K218" i="31" s="1"/>
  <c r="Q217" i="1"/>
  <c r="E217" i="31" s="1"/>
  <c r="J217" i="31" s="1"/>
  <c r="K217" i="31" s="1"/>
  <c r="Q216" i="1"/>
  <c r="E216" i="31" s="1"/>
  <c r="J216" i="31" s="1"/>
  <c r="K216" i="31" s="1"/>
  <c r="Q215" i="1"/>
  <c r="E215" i="31" s="1"/>
  <c r="J215" i="31" s="1"/>
  <c r="K215" i="31" s="1"/>
  <c r="Q214" i="1"/>
  <c r="E214" i="31" s="1"/>
  <c r="J214" i="31" s="1"/>
  <c r="K214" i="31" s="1"/>
  <c r="Q213" i="1"/>
  <c r="E213" i="31" s="1"/>
  <c r="J213" i="31" s="1"/>
  <c r="K213" i="31" s="1"/>
  <c r="Q212" i="1"/>
  <c r="E212" i="31" s="1"/>
  <c r="J212" i="31" s="1"/>
  <c r="K212" i="31" s="1"/>
  <c r="Q211" i="1"/>
  <c r="E211" i="31" s="1"/>
  <c r="J211" i="31" s="1"/>
  <c r="K211" i="31" s="1"/>
  <c r="Q210" i="1"/>
  <c r="E210" i="31" s="1"/>
  <c r="J210" i="31" s="1"/>
  <c r="K210" i="31" s="1"/>
  <c r="Q209" i="1"/>
  <c r="E209" i="31" s="1"/>
  <c r="J209" i="31" s="1"/>
  <c r="K209" i="31" s="1"/>
  <c r="Q208" i="1"/>
  <c r="E208" i="31" s="1"/>
  <c r="J208" i="31" s="1"/>
  <c r="K208" i="31" s="1"/>
  <c r="Q207" i="1"/>
  <c r="E207" i="31" s="1"/>
  <c r="J207" i="31" s="1"/>
  <c r="K207" i="31" s="1"/>
  <c r="Q206" i="1"/>
  <c r="E206" i="31" s="1"/>
  <c r="J206" i="31" s="1"/>
  <c r="K206" i="31" s="1"/>
  <c r="Q205" i="1"/>
  <c r="E205" i="31" s="1"/>
  <c r="J205" i="31" s="1"/>
  <c r="K205" i="31" s="1"/>
  <c r="Q204" i="1"/>
  <c r="E204" i="31" s="1"/>
  <c r="J204" i="31" s="1"/>
  <c r="K204" i="31" s="1"/>
  <c r="Q203" i="1"/>
  <c r="E203" i="31" s="1"/>
  <c r="J203" i="31" s="1"/>
  <c r="K203" i="31" s="1"/>
  <c r="Q202" i="1"/>
  <c r="E202" i="31" s="1"/>
  <c r="J202" i="31" s="1"/>
  <c r="K202" i="31" s="1"/>
  <c r="Q201" i="1"/>
  <c r="E201" i="31" s="1"/>
  <c r="J201" i="31" s="1"/>
  <c r="K201" i="31" s="1"/>
  <c r="Q200" i="1"/>
  <c r="E200" i="31" s="1"/>
  <c r="J200" i="31" s="1"/>
  <c r="K200" i="31" s="1"/>
  <c r="Q199" i="1"/>
  <c r="E199" i="31" s="1"/>
  <c r="J199" i="31" s="1"/>
  <c r="K199" i="31" s="1"/>
  <c r="Q198" i="1"/>
  <c r="E198" i="31" s="1"/>
  <c r="J198" i="31" s="1"/>
  <c r="K198" i="31" s="1"/>
  <c r="Q197" i="1"/>
  <c r="E197" i="31" s="1"/>
  <c r="J197" i="31" s="1"/>
  <c r="K197" i="31" s="1"/>
  <c r="Q196" i="1"/>
  <c r="E196" i="31" s="1"/>
  <c r="J196" i="31" s="1"/>
  <c r="K196" i="31" s="1"/>
  <c r="Q195" i="1"/>
  <c r="E195" i="31" s="1"/>
  <c r="J195" i="31" s="1"/>
  <c r="K195" i="31" s="1"/>
  <c r="Q194" i="1"/>
  <c r="E194" i="31" s="1"/>
  <c r="J194" i="31" s="1"/>
  <c r="K194" i="31" s="1"/>
  <c r="Q193" i="1"/>
  <c r="E193" i="31" s="1"/>
  <c r="J193" i="31" s="1"/>
  <c r="K193" i="31" s="1"/>
  <c r="Q191" i="1"/>
  <c r="E191" i="31" s="1"/>
  <c r="J191" i="31" s="1"/>
  <c r="K191" i="31" s="1"/>
  <c r="Q190" i="1"/>
  <c r="E190" i="31" s="1"/>
  <c r="J190" i="31" s="1"/>
  <c r="K190" i="31" s="1"/>
  <c r="Q189" i="1"/>
  <c r="E189" i="31" s="1"/>
  <c r="J189" i="31" s="1"/>
  <c r="K189" i="31" s="1"/>
  <c r="Q188" i="1"/>
  <c r="E188" i="31" s="1"/>
  <c r="J188" i="31" s="1"/>
  <c r="K188" i="31" s="1"/>
  <c r="Q187" i="1"/>
  <c r="E187" i="31" s="1"/>
  <c r="J187" i="31" s="1"/>
  <c r="K187" i="31" s="1"/>
  <c r="Q186" i="1"/>
  <c r="E186" i="31" s="1"/>
  <c r="J186" i="31" s="1"/>
  <c r="K186" i="31" s="1"/>
  <c r="Q185" i="1"/>
  <c r="E185" i="31" s="1"/>
  <c r="J185" i="31" s="1"/>
  <c r="K185" i="31" s="1"/>
  <c r="Q184" i="1"/>
  <c r="E184" i="31" s="1"/>
  <c r="J184" i="31" s="1"/>
  <c r="K184" i="31" s="1"/>
  <c r="Q183" i="1"/>
  <c r="E183" i="31" s="1"/>
  <c r="J183" i="31" s="1"/>
  <c r="K183" i="31" s="1"/>
  <c r="Q182" i="1"/>
  <c r="E182" i="31" s="1"/>
  <c r="J182" i="31" s="1"/>
  <c r="K182" i="31" s="1"/>
  <c r="Q181" i="1"/>
  <c r="E181" i="31" s="1"/>
  <c r="J181" i="31" s="1"/>
  <c r="K181" i="31" s="1"/>
  <c r="Q180" i="1"/>
  <c r="E180" i="31" s="1"/>
  <c r="J180" i="31" s="1"/>
  <c r="K180" i="31" s="1"/>
  <c r="Q179" i="1"/>
  <c r="E179" i="31" s="1"/>
  <c r="J179" i="31" s="1"/>
  <c r="K179" i="31" s="1"/>
  <c r="Q178" i="1"/>
  <c r="E178" i="31" s="1"/>
  <c r="J178" i="31" s="1"/>
  <c r="K178" i="31" s="1"/>
  <c r="Q177" i="1"/>
  <c r="E177" i="31" s="1"/>
  <c r="J177" i="31" s="1"/>
  <c r="K177" i="31" s="1"/>
  <c r="Q176" i="1"/>
  <c r="E176" i="31" s="1"/>
  <c r="J176" i="31" s="1"/>
  <c r="K176" i="31" s="1"/>
  <c r="Q175" i="1"/>
  <c r="E175" i="31" s="1"/>
  <c r="J175" i="31" s="1"/>
  <c r="K175" i="31" s="1"/>
  <c r="Q174" i="1"/>
  <c r="E174" i="31" s="1"/>
  <c r="J174" i="31" s="1"/>
  <c r="K174" i="31" s="1"/>
  <c r="Q173" i="1"/>
  <c r="E173" i="31" s="1"/>
  <c r="J173" i="31" s="1"/>
  <c r="K173" i="31" s="1"/>
  <c r="Q172" i="1"/>
  <c r="E172" i="31" s="1"/>
  <c r="J172" i="31" s="1"/>
  <c r="K172" i="31" s="1"/>
  <c r="Q171" i="1"/>
  <c r="E171" i="31" s="1"/>
  <c r="J171" i="31" s="1"/>
  <c r="K171" i="31" s="1"/>
  <c r="Q170" i="1"/>
  <c r="E170" i="31" s="1"/>
  <c r="J170" i="31" s="1"/>
  <c r="K170" i="31" s="1"/>
  <c r="Q169" i="1"/>
  <c r="E169" i="31" s="1"/>
  <c r="J169" i="31" s="1"/>
  <c r="K169" i="31" s="1"/>
  <c r="Q168" i="1"/>
  <c r="E168" i="31" s="1"/>
  <c r="J168" i="31" s="1"/>
  <c r="K168" i="31" s="1"/>
  <c r="Q167" i="1"/>
  <c r="E167" i="31" s="1"/>
  <c r="J167" i="31" s="1"/>
  <c r="K167" i="31" s="1"/>
  <c r="Q166" i="1"/>
  <c r="E166" i="31" s="1"/>
  <c r="J166" i="31" s="1"/>
  <c r="K166" i="31" s="1"/>
  <c r="Q165" i="1"/>
  <c r="E165" i="31" s="1"/>
  <c r="J165" i="31" s="1"/>
  <c r="K165" i="31" s="1"/>
  <c r="Q164" i="1"/>
  <c r="E164" i="31" s="1"/>
  <c r="J164" i="31" s="1"/>
  <c r="K164" i="31" s="1"/>
  <c r="Q163" i="1"/>
  <c r="E163" i="31" s="1"/>
  <c r="J163" i="31" s="1"/>
  <c r="K163" i="31" s="1"/>
  <c r="Q162" i="1"/>
  <c r="E162" i="31" s="1"/>
  <c r="J162" i="31" s="1"/>
  <c r="K162" i="31" s="1"/>
  <c r="Q161" i="1"/>
  <c r="E161" i="31" s="1"/>
  <c r="J161" i="31" s="1"/>
  <c r="K161" i="31" s="1"/>
  <c r="Q160" i="1"/>
  <c r="E160" i="31" s="1"/>
  <c r="J160" i="31" s="1"/>
  <c r="K160" i="31" s="1"/>
  <c r="Q159" i="1"/>
  <c r="E159" i="31" s="1"/>
  <c r="J159" i="31" s="1"/>
  <c r="K159" i="31" s="1"/>
  <c r="Q158" i="1"/>
  <c r="E158" i="31" s="1"/>
  <c r="J158" i="31" s="1"/>
  <c r="K158" i="31" s="1"/>
  <c r="Q157" i="1"/>
  <c r="E157" i="31" s="1"/>
  <c r="J157" i="31" s="1"/>
  <c r="K157" i="31" s="1"/>
  <c r="Q155" i="1"/>
  <c r="E155" i="31" s="1"/>
  <c r="J155" i="31" s="1"/>
  <c r="K155" i="31" s="1"/>
  <c r="Q154" i="1"/>
  <c r="E154" i="31" s="1"/>
  <c r="J154" i="31" s="1"/>
  <c r="K154" i="31" s="1"/>
  <c r="Q153" i="1"/>
  <c r="E153" i="31" s="1"/>
  <c r="J153" i="31" s="1"/>
  <c r="K153" i="31" s="1"/>
  <c r="Q152" i="1"/>
  <c r="E152" i="31" s="1"/>
  <c r="J152" i="31" s="1"/>
  <c r="K152" i="31" s="1"/>
  <c r="Q151" i="1"/>
  <c r="E151" i="31" s="1"/>
  <c r="J151" i="31" s="1"/>
  <c r="K151" i="31" s="1"/>
  <c r="Q150" i="1"/>
  <c r="E150" i="31" s="1"/>
  <c r="J150" i="31" s="1"/>
  <c r="K150" i="31" s="1"/>
  <c r="Q149" i="1"/>
  <c r="E149" i="31" s="1"/>
  <c r="J149" i="31" s="1"/>
  <c r="K149" i="31" s="1"/>
  <c r="Q148" i="1"/>
  <c r="E148" i="31" s="1"/>
  <c r="J148" i="31" s="1"/>
  <c r="K148" i="31" s="1"/>
  <c r="Q147" i="1"/>
  <c r="E147" i="31" s="1"/>
  <c r="J147" i="31" s="1"/>
  <c r="K147" i="31" s="1"/>
  <c r="Q146" i="1"/>
  <c r="E146" i="31" s="1"/>
  <c r="J146" i="31" s="1"/>
  <c r="K146" i="31" s="1"/>
  <c r="Q145" i="1"/>
  <c r="E145" i="31" s="1"/>
  <c r="J145" i="31" s="1"/>
  <c r="K145" i="31" s="1"/>
  <c r="Q144" i="1"/>
  <c r="E144" i="31" s="1"/>
  <c r="J144" i="31" s="1"/>
  <c r="K144" i="31" s="1"/>
  <c r="Q143" i="1"/>
  <c r="E143" i="31" s="1"/>
  <c r="J143" i="31" s="1"/>
  <c r="K143" i="31" s="1"/>
  <c r="Q142" i="1"/>
  <c r="E142" i="31" s="1"/>
  <c r="J142" i="31" s="1"/>
  <c r="K142" i="31" s="1"/>
  <c r="Q141" i="1"/>
  <c r="E141" i="31" s="1"/>
  <c r="J141" i="31" s="1"/>
  <c r="K141" i="31" s="1"/>
  <c r="Q140" i="1"/>
  <c r="E140" i="31" s="1"/>
  <c r="J140" i="31" s="1"/>
  <c r="K140" i="31" s="1"/>
  <c r="Q139" i="1"/>
  <c r="E139" i="31" s="1"/>
  <c r="J139" i="31" s="1"/>
  <c r="K139" i="31" s="1"/>
  <c r="Q138" i="1"/>
  <c r="E138" i="31" s="1"/>
  <c r="J138" i="31" s="1"/>
  <c r="K138" i="31" s="1"/>
  <c r="Q137" i="1"/>
  <c r="E137" i="31" s="1"/>
  <c r="J137" i="31" s="1"/>
  <c r="K137" i="31" s="1"/>
  <c r="Q136" i="1"/>
  <c r="E136" i="31" s="1"/>
  <c r="J136" i="31" s="1"/>
  <c r="K136" i="31" s="1"/>
  <c r="Q135" i="1"/>
  <c r="E135" i="31" s="1"/>
  <c r="J135" i="31" s="1"/>
  <c r="K135" i="31" s="1"/>
  <c r="Q134" i="1"/>
  <c r="E134" i="31" s="1"/>
  <c r="J134" i="31" s="1"/>
  <c r="K134" i="31" s="1"/>
  <c r="Q133" i="1"/>
  <c r="E133" i="31" s="1"/>
  <c r="J133" i="31" s="1"/>
  <c r="K133" i="31" s="1"/>
  <c r="Q132" i="1"/>
  <c r="E132" i="31" s="1"/>
  <c r="J132" i="31" s="1"/>
  <c r="K132" i="31" s="1"/>
  <c r="Q131" i="1"/>
  <c r="E131" i="31" s="1"/>
  <c r="J131" i="31" s="1"/>
  <c r="K131" i="31" s="1"/>
  <c r="Q130" i="1"/>
  <c r="E130" i="31" s="1"/>
  <c r="J130" i="31" s="1"/>
  <c r="K130" i="31" s="1"/>
  <c r="Q129" i="1"/>
  <c r="E129" i="31" s="1"/>
  <c r="J129" i="31" s="1"/>
  <c r="K129" i="31" s="1"/>
  <c r="Q128" i="1"/>
  <c r="E128" i="31" s="1"/>
  <c r="J128" i="31" s="1"/>
  <c r="K128" i="31" s="1"/>
  <c r="Q127" i="1"/>
  <c r="E127" i="31" s="1"/>
  <c r="J127" i="31" s="1"/>
  <c r="K127" i="31" s="1"/>
  <c r="Q126" i="1"/>
  <c r="E126" i="31" s="1"/>
  <c r="J126" i="31" s="1"/>
  <c r="K126" i="31" s="1"/>
  <c r="Q125" i="1"/>
  <c r="E125" i="31" s="1"/>
  <c r="J125" i="31" s="1"/>
  <c r="K125" i="31" s="1"/>
  <c r="Q124" i="1"/>
  <c r="E124" i="31" s="1"/>
  <c r="J124" i="31" s="1"/>
  <c r="K124" i="31" s="1"/>
  <c r="Q123" i="1"/>
  <c r="E123" i="31" s="1"/>
  <c r="J123" i="31" s="1"/>
  <c r="K123" i="31" s="1"/>
  <c r="Q122" i="1"/>
  <c r="E122" i="31" s="1"/>
  <c r="J122" i="31" s="1"/>
  <c r="K122" i="31" s="1"/>
  <c r="Q121" i="1"/>
  <c r="E121" i="31" s="1"/>
  <c r="J121" i="31" s="1"/>
  <c r="K121" i="31" s="1"/>
  <c r="Q119" i="1"/>
  <c r="E119" i="31" s="1"/>
  <c r="J119" i="31" s="1"/>
  <c r="K119" i="31" s="1"/>
  <c r="Q118" i="1"/>
  <c r="E118" i="31" s="1"/>
  <c r="J118" i="31" s="1"/>
  <c r="K118" i="31" s="1"/>
  <c r="Q117" i="1"/>
  <c r="E117" i="31" s="1"/>
  <c r="J117" i="31" s="1"/>
  <c r="K117" i="31" s="1"/>
  <c r="Q116" i="1"/>
  <c r="E116" i="31" s="1"/>
  <c r="J116" i="31" s="1"/>
  <c r="K116" i="31" s="1"/>
  <c r="Q115" i="1"/>
  <c r="E115" i="31" s="1"/>
  <c r="J115" i="31" s="1"/>
  <c r="K115" i="31" s="1"/>
  <c r="Q114" i="1"/>
  <c r="E114" i="31" s="1"/>
  <c r="J114" i="31" s="1"/>
  <c r="K114" i="31" s="1"/>
  <c r="Q113" i="1"/>
  <c r="E113" i="31" s="1"/>
  <c r="J113" i="31" s="1"/>
  <c r="K113" i="31" s="1"/>
  <c r="Q112" i="1"/>
  <c r="E112" i="31" s="1"/>
  <c r="J112" i="31" s="1"/>
  <c r="K112" i="31" s="1"/>
  <c r="Q111" i="1"/>
  <c r="E111" i="31" s="1"/>
  <c r="J111" i="31" s="1"/>
  <c r="K111" i="31" s="1"/>
  <c r="Q110" i="1"/>
  <c r="E110" i="31" s="1"/>
  <c r="J110" i="31" s="1"/>
  <c r="K110" i="31" s="1"/>
  <c r="Q109" i="1"/>
  <c r="E109" i="31" s="1"/>
  <c r="J109" i="31" s="1"/>
  <c r="K109" i="31" s="1"/>
  <c r="Q108" i="1"/>
  <c r="E108" i="31" s="1"/>
  <c r="J108" i="31" s="1"/>
  <c r="K108" i="31" s="1"/>
  <c r="Q107" i="1"/>
  <c r="E107" i="31" s="1"/>
  <c r="J107" i="31" s="1"/>
  <c r="K107" i="31" s="1"/>
  <c r="Q106" i="1"/>
  <c r="E106" i="31" s="1"/>
  <c r="J106" i="31" s="1"/>
  <c r="K106" i="31" s="1"/>
  <c r="Q105" i="1"/>
  <c r="E105" i="31" s="1"/>
  <c r="J105" i="31" s="1"/>
  <c r="K105" i="31" s="1"/>
  <c r="Q104" i="1"/>
  <c r="E104" i="31" s="1"/>
  <c r="J104" i="31" s="1"/>
  <c r="K104" i="31" s="1"/>
  <c r="Q103" i="1"/>
  <c r="E103" i="31" s="1"/>
  <c r="J103" i="31" s="1"/>
  <c r="K103" i="31" s="1"/>
  <c r="Q102" i="1"/>
  <c r="E102" i="31" s="1"/>
  <c r="J102" i="31" s="1"/>
  <c r="K102" i="31" s="1"/>
  <c r="Q101" i="1"/>
  <c r="E101" i="31" s="1"/>
  <c r="J101" i="31" s="1"/>
  <c r="K101" i="31" s="1"/>
  <c r="Q100" i="1"/>
  <c r="E100" i="31" s="1"/>
  <c r="J100" i="31" s="1"/>
  <c r="K100" i="31" s="1"/>
  <c r="Q99" i="1"/>
  <c r="E99" i="31" s="1"/>
  <c r="J99" i="31" s="1"/>
  <c r="K99" i="31" s="1"/>
  <c r="Q98" i="1"/>
  <c r="E98" i="31" s="1"/>
  <c r="J98" i="31" s="1"/>
  <c r="K98" i="31" s="1"/>
  <c r="Q97" i="1"/>
  <c r="E97" i="31" s="1"/>
  <c r="J97" i="31" s="1"/>
  <c r="K97" i="31" s="1"/>
  <c r="Q96" i="1"/>
  <c r="E96" i="31" s="1"/>
  <c r="J96" i="31" s="1"/>
  <c r="K96" i="31" s="1"/>
  <c r="Q95" i="1"/>
  <c r="E95" i="31" s="1"/>
  <c r="J95" i="31" s="1"/>
  <c r="K95" i="31" s="1"/>
  <c r="Q94" i="1"/>
  <c r="E94" i="31" s="1"/>
  <c r="J94" i="31" s="1"/>
  <c r="K94" i="31" s="1"/>
  <c r="Q93" i="1"/>
  <c r="E93" i="31" s="1"/>
  <c r="J93" i="31" s="1"/>
  <c r="K93" i="31" s="1"/>
  <c r="Q92" i="1"/>
  <c r="E92" i="31" s="1"/>
  <c r="J92" i="31" s="1"/>
  <c r="K92" i="31" s="1"/>
  <c r="Q91" i="1"/>
  <c r="E91" i="31" s="1"/>
  <c r="J91" i="31" s="1"/>
  <c r="K91" i="31" s="1"/>
  <c r="Q90" i="1"/>
  <c r="E90" i="31" s="1"/>
  <c r="J90" i="31" s="1"/>
  <c r="K90" i="31" s="1"/>
  <c r="Q89" i="1"/>
  <c r="E89" i="31" s="1"/>
  <c r="J89" i="31" s="1"/>
  <c r="K89" i="31" s="1"/>
  <c r="Q88" i="1"/>
  <c r="E88" i="31" s="1"/>
  <c r="J88" i="31" s="1"/>
  <c r="K88" i="31" s="1"/>
  <c r="Q87" i="1"/>
  <c r="E87" i="31" s="1"/>
  <c r="J87" i="31" s="1"/>
  <c r="K87" i="31" s="1"/>
  <c r="Q86" i="1"/>
  <c r="E86" i="31" s="1"/>
  <c r="J86" i="31" s="1"/>
  <c r="K86" i="31" s="1"/>
  <c r="Q85" i="1"/>
  <c r="E85" i="31" s="1"/>
  <c r="J85" i="31" s="1"/>
  <c r="K85" i="31" s="1"/>
  <c r="Q83" i="1"/>
  <c r="E83" i="31" s="1"/>
  <c r="J83" i="31" s="1"/>
  <c r="K83" i="31" s="1"/>
  <c r="Q82" i="1"/>
  <c r="E82" i="31" s="1"/>
  <c r="J82" i="31" s="1"/>
  <c r="K82" i="31" s="1"/>
  <c r="Q81" i="1"/>
  <c r="E81" i="31" s="1"/>
  <c r="J81" i="31" s="1"/>
  <c r="K81" i="31" s="1"/>
  <c r="Q80" i="1"/>
  <c r="E80" i="31" s="1"/>
  <c r="J80" i="31" s="1"/>
  <c r="K80" i="31" s="1"/>
  <c r="Q79" i="1"/>
  <c r="E79" i="31" s="1"/>
  <c r="J79" i="31" s="1"/>
  <c r="K79" i="31" s="1"/>
  <c r="Q78" i="1"/>
  <c r="E78" i="31" s="1"/>
  <c r="J78" i="31" s="1"/>
  <c r="K78" i="31" s="1"/>
  <c r="Q77" i="1"/>
  <c r="E77" i="31" s="1"/>
  <c r="J77" i="31" s="1"/>
  <c r="K77" i="31" s="1"/>
  <c r="Q76" i="1"/>
  <c r="E76" i="31" s="1"/>
  <c r="J76" i="31" s="1"/>
  <c r="K76" i="31" s="1"/>
  <c r="Q75" i="1"/>
  <c r="E75" i="31" s="1"/>
  <c r="J75" i="31" s="1"/>
  <c r="K75" i="31" s="1"/>
  <c r="Q74" i="1"/>
  <c r="E74" i="31" s="1"/>
  <c r="J74" i="31" s="1"/>
  <c r="K74" i="31" s="1"/>
  <c r="Q73" i="1"/>
  <c r="E73" i="31" s="1"/>
  <c r="J73" i="31" s="1"/>
  <c r="K73" i="31" s="1"/>
  <c r="Q72" i="1"/>
  <c r="E72" i="31" s="1"/>
  <c r="J72" i="31" s="1"/>
  <c r="K72" i="31" s="1"/>
  <c r="Q71" i="1"/>
  <c r="E71" i="31" s="1"/>
  <c r="J71" i="31" s="1"/>
  <c r="K71" i="31" s="1"/>
  <c r="Q70" i="1"/>
  <c r="E70" i="31" s="1"/>
  <c r="J70" i="31" s="1"/>
  <c r="K70" i="31" s="1"/>
  <c r="Q69" i="1"/>
  <c r="E69" i="31" s="1"/>
  <c r="J69" i="31" s="1"/>
  <c r="K69" i="31" s="1"/>
  <c r="Q68" i="1"/>
  <c r="E68" i="31" s="1"/>
  <c r="J68" i="31" s="1"/>
  <c r="K68" i="31" s="1"/>
  <c r="Q67" i="1"/>
  <c r="E67" i="31" s="1"/>
  <c r="J67" i="31" s="1"/>
  <c r="K67" i="31" s="1"/>
  <c r="Q66" i="1"/>
  <c r="E66" i="31" s="1"/>
  <c r="J66" i="31" s="1"/>
  <c r="K66" i="31" s="1"/>
  <c r="Q65" i="1"/>
  <c r="E65" i="31" s="1"/>
  <c r="J65" i="31" s="1"/>
  <c r="K65" i="31" s="1"/>
  <c r="Q64" i="1"/>
  <c r="E64" i="31" s="1"/>
  <c r="J64" i="31" s="1"/>
  <c r="K64" i="31" s="1"/>
  <c r="Q63" i="1"/>
  <c r="E63" i="31" s="1"/>
  <c r="J63" i="31" s="1"/>
  <c r="K63" i="31" s="1"/>
  <c r="Q62" i="1"/>
  <c r="E62" i="31" s="1"/>
  <c r="J62" i="31" s="1"/>
  <c r="K62" i="31" s="1"/>
  <c r="Q61" i="1"/>
  <c r="E61" i="31" s="1"/>
  <c r="J61" i="31" s="1"/>
  <c r="K61" i="31" s="1"/>
  <c r="Q60" i="1"/>
  <c r="E60" i="31" s="1"/>
  <c r="J60" i="31" s="1"/>
  <c r="K60" i="31" s="1"/>
  <c r="Q59" i="1"/>
  <c r="E59" i="31" s="1"/>
  <c r="J59" i="31" s="1"/>
  <c r="K59" i="31" s="1"/>
  <c r="Q58" i="1"/>
  <c r="E58" i="31" s="1"/>
  <c r="J58" i="31" s="1"/>
  <c r="K58" i="31" s="1"/>
  <c r="Q57" i="1"/>
  <c r="E57" i="31" s="1"/>
  <c r="J57" i="31" s="1"/>
  <c r="K57" i="31" s="1"/>
  <c r="Q56" i="1"/>
  <c r="E56" i="31" s="1"/>
  <c r="J56" i="31" s="1"/>
  <c r="K56" i="31" s="1"/>
  <c r="Q55" i="1"/>
  <c r="E55" i="31" s="1"/>
  <c r="J55" i="31" s="1"/>
  <c r="K55" i="31" s="1"/>
  <c r="Q54" i="1"/>
  <c r="E54" i="31" s="1"/>
  <c r="J54" i="31" s="1"/>
  <c r="K54" i="31" s="1"/>
  <c r="Q53" i="1"/>
  <c r="E53" i="31" s="1"/>
  <c r="J53" i="31" s="1"/>
  <c r="K53" i="31" s="1"/>
  <c r="Q52" i="1"/>
  <c r="E52" i="31" s="1"/>
  <c r="J52" i="31" s="1"/>
  <c r="K52" i="31" s="1"/>
  <c r="Q51" i="1"/>
  <c r="E51" i="31" s="1"/>
  <c r="J51" i="31" s="1"/>
  <c r="K51" i="31" s="1"/>
  <c r="Q50" i="1"/>
  <c r="E50" i="31" s="1"/>
  <c r="J50" i="31" s="1"/>
  <c r="K50" i="31" s="1"/>
  <c r="Q49" i="1"/>
  <c r="E49" i="31" s="1"/>
  <c r="J49" i="31" s="1"/>
  <c r="K49" i="31" s="1"/>
  <c r="Q47" i="1"/>
  <c r="E47" i="31" s="1"/>
  <c r="J47" i="31" s="1"/>
  <c r="K47" i="31" s="1"/>
  <c r="Q46" i="1"/>
  <c r="E46" i="31" s="1"/>
  <c r="J46" i="31" s="1"/>
  <c r="K46" i="31" s="1"/>
  <c r="Q45" i="1"/>
  <c r="E45" i="31" s="1"/>
  <c r="J45" i="31" s="1"/>
  <c r="K45" i="31" s="1"/>
  <c r="Q44" i="1"/>
  <c r="E44" i="31" s="1"/>
  <c r="J44" i="31" s="1"/>
  <c r="K44" i="31" s="1"/>
  <c r="Q43" i="1"/>
  <c r="E43" i="31" s="1"/>
  <c r="J43" i="31" s="1"/>
  <c r="K43" i="31" s="1"/>
  <c r="Q42" i="1"/>
  <c r="E42" i="31" s="1"/>
  <c r="J42" i="31" s="1"/>
  <c r="K42" i="31" s="1"/>
  <c r="Q41" i="1"/>
  <c r="E41" i="31" s="1"/>
  <c r="J41" i="31" s="1"/>
  <c r="K41" i="31" s="1"/>
  <c r="Q40" i="1"/>
  <c r="E40" i="31" s="1"/>
  <c r="J40" i="31" s="1"/>
  <c r="K40" i="31" s="1"/>
  <c r="Q39" i="1"/>
  <c r="E39" i="31" s="1"/>
  <c r="J39" i="31" s="1"/>
  <c r="K39" i="31" s="1"/>
  <c r="Q38" i="1"/>
  <c r="E38" i="31" s="1"/>
  <c r="J38" i="31" s="1"/>
  <c r="K38" i="31" s="1"/>
  <c r="Q37" i="1"/>
  <c r="E37" i="31" s="1"/>
  <c r="J37" i="31" s="1"/>
  <c r="K37" i="31" s="1"/>
  <c r="Q36" i="1"/>
  <c r="E36" i="31" s="1"/>
  <c r="J36" i="31" s="1"/>
  <c r="K36" i="31" s="1"/>
  <c r="Q35" i="1"/>
  <c r="E35" i="31" s="1"/>
  <c r="J35" i="31" s="1"/>
  <c r="K35" i="31" s="1"/>
  <c r="Q34" i="1"/>
  <c r="E34" i="31" s="1"/>
  <c r="J34" i="31" s="1"/>
  <c r="K34" i="31" s="1"/>
  <c r="Q33" i="1"/>
  <c r="E33" i="31" s="1"/>
  <c r="J33" i="31" s="1"/>
  <c r="K33" i="31" s="1"/>
  <c r="Q32" i="1"/>
  <c r="E32" i="31" s="1"/>
  <c r="J32" i="31" s="1"/>
  <c r="K32" i="31" s="1"/>
  <c r="Q31" i="1"/>
  <c r="E31" i="31" s="1"/>
  <c r="J31" i="31" s="1"/>
  <c r="K31" i="31" s="1"/>
  <c r="Q30" i="1"/>
  <c r="E30" i="31" s="1"/>
  <c r="J30" i="31" s="1"/>
  <c r="K30" i="31" s="1"/>
  <c r="Q29" i="1"/>
  <c r="E29" i="31" s="1"/>
  <c r="J29" i="31" s="1"/>
  <c r="K29" i="31" s="1"/>
  <c r="Q28" i="1"/>
  <c r="E28" i="31" s="1"/>
  <c r="J28" i="31" s="1"/>
  <c r="K28" i="31" s="1"/>
  <c r="Q27" i="1"/>
  <c r="E27" i="31" s="1"/>
  <c r="J27" i="31" s="1"/>
  <c r="K27" i="31" s="1"/>
  <c r="Q26" i="1"/>
  <c r="E26" i="31" s="1"/>
  <c r="J26" i="31" s="1"/>
  <c r="K26" i="31" s="1"/>
  <c r="Q25" i="1"/>
  <c r="E25" i="31" s="1"/>
  <c r="J25" i="31" s="1"/>
  <c r="K25" i="31" s="1"/>
  <c r="Q24" i="1"/>
  <c r="E24" i="31" s="1"/>
  <c r="J24" i="31" s="1"/>
  <c r="K24" i="31" s="1"/>
  <c r="Q23" i="1"/>
  <c r="E23" i="31" s="1"/>
  <c r="J23" i="31" s="1"/>
  <c r="K23" i="31" s="1"/>
  <c r="Q22" i="1"/>
  <c r="E22" i="31" s="1"/>
  <c r="J22" i="31" s="1"/>
  <c r="K22" i="31" s="1"/>
  <c r="Q21" i="1"/>
  <c r="E21" i="31" s="1"/>
  <c r="J21" i="31" s="1"/>
  <c r="K21" i="31" s="1"/>
  <c r="Q20" i="1"/>
  <c r="E20" i="31" s="1"/>
  <c r="J20" i="31" s="1"/>
  <c r="K20" i="31" s="1"/>
  <c r="Q19" i="1"/>
  <c r="E19" i="31" s="1"/>
  <c r="J19" i="31" s="1"/>
  <c r="K19" i="31" s="1"/>
  <c r="Q18" i="1"/>
  <c r="E18" i="31" s="1"/>
  <c r="J18" i="31" s="1"/>
  <c r="K18" i="31" s="1"/>
  <c r="Q16" i="1"/>
  <c r="E16" i="31" s="1"/>
  <c r="J16" i="31" s="1"/>
  <c r="K16" i="31" s="1"/>
  <c r="Q15" i="1"/>
  <c r="E15" i="31" s="1"/>
  <c r="J15" i="31" s="1"/>
  <c r="K15" i="31" s="1"/>
  <c r="Q13" i="1"/>
  <c r="E13" i="31" s="1"/>
  <c r="J13" i="31" s="1"/>
  <c r="K13" i="31" s="1"/>
  <c r="A1" i="1"/>
  <c r="E447" i="31" l="1"/>
  <c r="J447" i="31" s="1"/>
  <c r="K447" i="31" s="1"/>
  <c r="E373" i="31"/>
  <c r="J373" i="31" s="1"/>
  <c r="K373" i="31" s="1"/>
  <c r="Q372" i="1"/>
  <c r="E372" i="31" s="1"/>
  <c r="J372" i="31" s="1"/>
  <c r="K372" i="31" s="1"/>
  <c r="Q444" i="1"/>
  <c r="E444" i="31" s="1"/>
  <c r="J444" i="31" s="1"/>
  <c r="K444" i="31" s="1"/>
  <c r="Q408" i="1"/>
  <c r="E408" i="31" s="1"/>
  <c r="J408" i="31" s="1"/>
  <c r="K408" i="31" s="1"/>
  <c r="Q264" i="1"/>
  <c r="E264" i="31" s="1"/>
  <c r="J264" i="31" s="1"/>
  <c r="K264" i="31" s="1"/>
  <c r="Q300" i="1"/>
  <c r="E300" i="31" s="1"/>
  <c r="J300" i="31" s="1"/>
  <c r="K300" i="31" s="1"/>
  <c r="Q228" i="1"/>
  <c r="E228" i="31" s="1"/>
  <c r="J228" i="31" s="1"/>
  <c r="K228" i="31" s="1"/>
  <c r="Q192" i="1"/>
  <c r="E192" i="31" s="1"/>
  <c r="J192" i="31" s="1"/>
  <c r="K192" i="31" s="1"/>
  <c r="Q156" i="1"/>
  <c r="E156" i="31" s="1"/>
  <c r="J156" i="31" s="1"/>
  <c r="K156" i="31" s="1"/>
  <c r="Q120" i="1"/>
  <c r="E120" i="31" s="1"/>
  <c r="J120" i="31" s="1"/>
  <c r="K120" i="31" s="1"/>
  <c r="Q336" i="1"/>
  <c r="E336" i="31" s="1"/>
  <c r="J336" i="31" s="1"/>
  <c r="K336" i="31" s="1"/>
  <c r="Q84" i="1"/>
  <c r="E84" i="31" s="1"/>
  <c r="J84" i="31" s="1"/>
  <c r="K84" i="31" s="1"/>
  <c r="Q480" i="1"/>
  <c r="E480" i="31" s="1"/>
  <c r="J480" i="31" s="1"/>
  <c r="K480" i="31" s="1"/>
  <c r="Q48" i="1"/>
  <c r="E48" i="31" s="1"/>
  <c r="J48" i="31" s="1"/>
  <c r="K48" i="31" s="1"/>
  <c r="P480" i="1" l="1"/>
  <c r="O480" i="1"/>
  <c r="N480" i="1"/>
  <c r="M480" i="1"/>
  <c r="L480" i="1"/>
  <c r="K480" i="1"/>
  <c r="J480" i="1"/>
  <c r="I480" i="1"/>
  <c r="H480" i="1"/>
  <c r="G480" i="1"/>
  <c r="P444" i="1"/>
  <c r="O444" i="1"/>
  <c r="N444" i="1"/>
  <c r="M444" i="1"/>
  <c r="L444" i="1"/>
  <c r="K444" i="1"/>
  <c r="J444" i="1"/>
  <c r="I444" i="1"/>
  <c r="H444" i="1"/>
  <c r="G444" i="1"/>
  <c r="R480" i="1" l="1"/>
  <c r="R444" i="1"/>
  <c r="C4" i="9"/>
  <c r="C5" i="9"/>
  <c r="P64" i="26" l="1"/>
  <c r="P63" i="26"/>
  <c r="P62" i="26"/>
  <c r="N5" i="9" l="1"/>
  <c r="N7" i="9"/>
  <c r="N6" i="9"/>
  <c r="R17" i="9"/>
  <c r="M131" i="9" l="1"/>
  <c r="M145" i="9"/>
  <c r="M117" i="9"/>
  <c r="M103" i="9"/>
  <c r="M89" i="9"/>
  <c r="M75" i="9"/>
  <c r="M61" i="9"/>
  <c r="M47" i="9"/>
  <c r="W445" i="1" l="1"/>
  <c r="W481" i="1"/>
  <c r="Z481" i="1"/>
  <c r="Z445" i="1"/>
  <c r="Y445" i="1"/>
  <c r="Y481" i="1"/>
  <c r="AB481" i="1"/>
  <c r="AB445" i="1"/>
  <c r="X445" i="1"/>
  <c r="X481" i="1"/>
  <c r="AD481" i="1"/>
  <c r="AD445" i="1"/>
  <c r="AA481" i="1"/>
  <c r="AA445" i="1"/>
  <c r="AC445" i="1"/>
  <c r="AC481" i="1"/>
  <c r="O36" i="26"/>
  <c r="T34" i="26" l="1"/>
  <c r="O43" i="26" l="1"/>
  <c r="A2" i="9"/>
  <c r="A2" i="1" s="1"/>
  <c r="M33" i="9"/>
  <c r="M25" i="9"/>
  <c r="V481" i="1" l="1"/>
  <c r="V445" i="1"/>
  <c r="U445" i="1"/>
  <c r="U481" i="1"/>
  <c r="A2" i="26"/>
  <c r="A2" i="28"/>
  <c r="A2" i="11"/>
  <c r="T480" i="1" l="1"/>
  <c r="T444" i="1"/>
  <c r="P68" i="11"/>
  <c r="P67" i="11"/>
  <c r="P66" i="11"/>
  <c r="P55" i="11"/>
  <c r="P54" i="11"/>
  <c r="P53" i="11"/>
  <c r="P39" i="11"/>
  <c r="P38" i="11"/>
  <c r="P37" i="11"/>
  <c r="P56" i="11"/>
  <c r="P52" i="11"/>
  <c r="P24" i="11"/>
  <c r="P23" i="11"/>
  <c r="P22" i="11"/>
  <c r="P21" i="11"/>
  <c r="P28" i="11" l="1"/>
  <c r="P27" i="11"/>
  <c r="P26" i="11"/>
  <c r="P70" i="11"/>
  <c r="P69" i="11"/>
  <c r="P65" i="11"/>
  <c r="P58" i="11"/>
  <c r="P57" i="11"/>
  <c r="P41" i="11"/>
  <c r="P40" i="11"/>
  <c r="P36" i="11"/>
  <c r="E41" i="26" l="1"/>
  <c r="A56" i="26" l="1"/>
  <c r="A55" i="26"/>
  <c r="A54" i="26"/>
  <c r="A53" i="26"/>
  <c r="G408" i="1" l="1"/>
  <c r="H408" i="1"/>
  <c r="I408" i="1"/>
  <c r="J408" i="1"/>
  <c r="K408" i="1"/>
  <c r="L408" i="1"/>
  <c r="M408" i="1"/>
  <c r="N408" i="1"/>
  <c r="AB409" i="1" s="1"/>
  <c r="O408" i="1"/>
  <c r="P408" i="1"/>
  <c r="G372" i="1"/>
  <c r="H372" i="1"/>
  <c r="I372" i="1"/>
  <c r="J372" i="1"/>
  <c r="K372" i="1"/>
  <c r="L372" i="1"/>
  <c r="M372" i="1"/>
  <c r="N372" i="1"/>
  <c r="O372" i="1"/>
  <c r="P372" i="1"/>
  <c r="G336" i="1"/>
  <c r="H336" i="1"/>
  <c r="I336" i="1"/>
  <c r="J336" i="1"/>
  <c r="K336" i="1"/>
  <c r="L336" i="1"/>
  <c r="M336" i="1"/>
  <c r="N336" i="1"/>
  <c r="O336" i="1"/>
  <c r="P336" i="1"/>
  <c r="G300" i="1"/>
  <c r="H300" i="1"/>
  <c r="I300" i="1"/>
  <c r="J300" i="1"/>
  <c r="K300" i="1"/>
  <c r="L300" i="1"/>
  <c r="Z301" i="1" s="1"/>
  <c r="M300" i="1"/>
  <c r="N300" i="1"/>
  <c r="O300" i="1"/>
  <c r="P300" i="1"/>
  <c r="G264" i="1"/>
  <c r="H264" i="1"/>
  <c r="I264" i="1"/>
  <c r="J264" i="1"/>
  <c r="K264" i="1"/>
  <c r="L264" i="1"/>
  <c r="M264" i="1"/>
  <c r="N264" i="1"/>
  <c r="O264" i="1"/>
  <c r="P264" i="1"/>
  <c r="G228" i="1"/>
  <c r="H228" i="1"/>
  <c r="I228" i="1"/>
  <c r="J228" i="1"/>
  <c r="K228" i="1"/>
  <c r="L228" i="1"/>
  <c r="Z229" i="1" s="1"/>
  <c r="M228" i="1"/>
  <c r="N228" i="1"/>
  <c r="O228" i="1"/>
  <c r="P228" i="1"/>
  <c r="G192" i="1"/>
  <c r="H192" i="1"/>
  <c r="I192" i="1"/>
  <c r="J192" i="1"/>
  <c r="K192" i="1"/>
  <c r="L192" i="1"/>
  <c r="M192" i="1"/>
  <c r="N192" i="1"/>
  <c r="O192" i="1"/>
  <c r="P192" i="1"/>
  <c r="G156" i="1"/>
  <c r="H156" i="1"/>
  <c r="I156" i="1"/>
  <c r="J156" i="1"/>
  <c r="K156" i="1"/>
  <c r="L156" i="1"/>
  <c r="M156" i="1"/>
  <c r="N156" i="1"/>
  <c r="AB157" i="1" s="1"/>
  <c r="O156" i="1"/>
  <c r="P156" i="1"/>
  <c r="G120" i="1"/>
  <c r="H120" i="1"/>
  <c r="I120" i="1"/>
  <c r="J120" i="1"/>
  <c r="K120" i="1"/>
  <c r="L120" i="1"/>
  <c r="M120" i="1"/>
  <c r="N120" i="1"/>
  <c r="O120" i="1"/>
  <c r="P120" i="1"/>
  <c r="G84" i="1"/>
  <c r="H84" i="1"/>
  <c r="I84" i="1"/>
  <c r="J84" i="1"/>
  <c r="K84" i="1"/>
  <c r="L84" i="1"/>
  <c r="Z85" i="1" s="1"/>
  <c r="M84" i="1"/>
  <c r="N84" i="1"/>
  <c r="O84" i="1"/>
  <c r="P84" i="1"/>
  <c r="G48" i="1"/>
  <c r="H48" i="1"/>
  <c r="I48" i="1"/>
  <c r="J48" i="1"/>
  <c r="K48" i="1"/>
  <c r="L48" i="1"/>
  <c r="M48" i="1"/>
  <c r="N48" i="1"/>
  <c r="O48" i="1"/>
  <c r="P48" i="1"/>
  <c r="G12" i="1"/>
  <c r="H12" i="1"/>
  <c r="I12" i="1"/>
  <c r="J12" i="1"/>
  <c r="K12" i="1"/>
  <c r="L12" i="1"/>
  <c r="M12" i="1"/>
  <c r="N12" i="1"/>
  <c r="AB13" i="1" s="1"/>
  <c r="O12" i="1"/>
  <c r="P12" i="1"/>
  <c r="P11" i="1"/>
  <c r="AD480" i="1" s="1"/>
  <c r="O11" i="1"/>
  <c r="AC480" i="1" s="1"/>
  <c r="N11" i="1"/>
  <c r="M11" i="1"/>
  <c r="AA480" i="1" s="1"/>
  <c r="L11" i="1"/>
  <c r="Z480" i="1" s="1"/>
  <c r="K11" i="1"/>
  <c r="Y480" i="1" s="1"/>
  <c r="J11" i="1"/>
  <c r="X480" i="1" s="1"/>
  <c r="I11" i="1"/>
  <c r="W480" i="1" s="1"/>
  <c r="H11" i="1"/>
  <c r="V480" i="1" s="1"/>
  <c r="G11" i="1"/>
  <c r="U480" i="1" s="1"/>
  <c r="X336" i="1"/>
  <c r="P34" i="11"/>
  <c r="M20" i="26"/>
  <c r="M16" i="26"/>
  <c r="M14" i="26"/>
  <c r="M12" i="26"/>
  <c r="B37" i="26"/>
  <c r="J87" i="11"/>
  <c r="P87" i="11" s="1"/>
  <c r="P109" i="11"/>
  <c r="P108" i="11"/>
  <c r="P107" i="11"/>
  <c r="P104" i="11"/>
  <c r="P103" i="11"/>
  <c r="P102" i="11"/>
  <c r="P99" i="11"/>
  <c r="P98" i="11"/>
  <c r="P97" i="11"/>
  <c r="P96" i="11"/>
  <c r="P95" i="11"/>
  <c r="P92" i="11"/>
  <c r="P91" i="11"/>
  <c r="P90" i="11"/>
  <c r="P89" i="11"/>
  <c r="P88" i="11"/>
  <c r="P85" i="11"/>
  <c r="P110" i="11"/>
  <c r="M18" i="26"/>
  <c r="Q15" i="9"/>
  <c r="Q13" i="9"/>
  <c r="Q11" i="9"/>
  <c r="I4" i="28"/>
  <c r="I3" i="28"/>
  <c r="O4" i="11"/>
  <c r="O3" i="11"/>
  <c r="L4" i="1"/>
  <c r="L3" i="1"/>
  <c r="C6" i="26"/>
  <c r="D6" i="26"/>
  <c r="C8" i="28"/>
  <c r="B8" i="28"/>
  <c r="C7" i="28"/>
  <c r="B7" i="28"/>
  <c r="C6" i="28"/>
  <c r="B6" i="28"/>
  <c r="C5" i="28"/>
  <c r="B5" i="28"/>
  <c r="C4" i="28"/>
  <c r="B4" i="28"/>
  <c r="C3" i="28"/>
  <c r="B3" i="28"/>
  <c r="F1" i="28"/>
  <c r="A16" i="26"/>
  <c r="O4" i="26"/>
  <c r="O3" i="26"/>
  <c r="A21" i="26"/>
  <c r="A20" i="26"/>
  <c r="A19" i="26"/>
  <c r="A18" i="26"/>
  <c r="A17" i="26"/>
  <c r="A15" i="26"/>
  <c r="A14" i="26"/>
  <c r="A13" i="26"/>
  <c r="A12" i="26"/>
  <c r="A11" i="26"/>
  <c r="X228" i="1"/>
  <c r="A132" i="9"/>
  <c r="A118" i="9"/>
  <c r="P131" i="9"/>
  <c r="A104" i="9"/>
  <c r="A90" i="9"/>
  <c r="A76" i="9"/>
  <c r="A62" i="9"/>
  <c r="A48" i="9"/>
  <c r="A34" i="9"/>
  <c r="A26" i="9"/>
  <c r="A20" i="9"/>
  <c r="P74" i="11"/>
  <c r="P73" i="11"/>
  <c r="P72" i="11"/>
  <c r="P71" i="11"/>
  <c r="P64" i="11"/>
  <c r="P63" i="11"/>
  <c r="P60" i="11"/>
  <c r="P59" i="11"/>
  <c r="P51" i="11"/>
  <c r="P50" i="11"/>
  <c r="P49" i="11"/>
  <c r="P48" i="11"/>
  <c r="P45" i="11"/>
  <c r="P44" i="11"/>
  <c r="P43" i="11"/>
  <c r="P42" i="11"/>
  <c r="P35" i="11"/>
  <c r="P31" i="11"/>
  <c r="P30" i="11"/>
  <c r="P29" i="11"/>
  <c r="P25" i="11"/>
  <c r="P20" i="11"/>
  <c r="P19" i="11"/>
  <c r="A57" i="26"/>
  <c r="A52" i="26"/>
  <c r="A51" i="26"/>
  <c r="A50" i="26"/>
  <c r="A49" i="26"/>
  <c r="A48" i="26"/>
  <c r="A47" i="26"/>
  <c r="A46" i="26"/>
  <c r="I1" i="1"/>
  <c r="H1" i="26"/>
  <c r="A30" i="26"/>
  <c r="A29" i="26"/>
  <c r="A28" i="26"/>
  <c r="A27" i="26"/>
  <c r="A26" i="26"/>
  <c r="P89" i="9"/>
  <c r="I1" i="11"/>
  <c r="D6" i="11"/>
  <c r="C6" i="11"/>
  <c r="Y193" i="1"/>
  <c r="P145" i="9"/>
  <c r="P117" i="9"/>
  <c r="P103" i="9"/>
  <c r="P75" i="9"/>
  <c r="P33" i="9"/>
  <c r="P25" i="9"/>
  <c r="P47" i="9"/>
  <c r="P61" i="9"/>
  <c r="D8" i="1"/>
  <c r="AA121" i="1"/>
  <c r="D6" i="1"/>
  <c r="C6" i="1"/>
  <c r="D8" i="26"/>
  <c r="C8" i="26"/>
  <c r="D7" i="26"/>
  <c r="C7" i="26"/>
  <c r="D5" i="26"/>
  <c r="C5" i="26"/>
  <c r="D4" i="26"/>
  <c r="C4" i="26"/>
  <c r="D3" i="26"/>
  <c r="C3" i="26"/>
  <c r="D8" i="11"/>
  <c r="C8" i="11"/>
  <c r="D7" i="11"/>
  <c r="C7" i="11"/>
  <c r="D5" i="11"/>
  <c r="C5" i="11"/>
  <c r="D4" i="11"/>
  <c r="C4" i="11"/>
  <c r="D3" i="11"/>
  <c r="C3" i="11"/>
  <c r="P17" i="11"/>
  <c r="P26" i="26" s="1"/>
  <c r="D7" i="1"/>
  <c r="D5" i="1"/>
  <c r="D4" i="1"/>
  <c r="D3" i="1"/>
  <c r="C8" i="1"/>
  <c r="C7" i="1"/>
  <c r="C5" i="1"/>
  <c r="C4" i="1"/>
  <c r="C3" i="1"/>
  <c r="Q12" i="1"/>
  <c r="E12" i="31" s="1"/>
  <c r="J12" i="31" s="1"/>
  <c r="K12" i="31" s="1"/>
  <c r="X120" i="1"/>
  <c r="AC228" i="1"/>
  <c r="AB48" i="1"/>
  <c r="X517" i="1"/>
  <c r="Y156" i="1"/>
  <c r="AC48" i="1"/>
  <c r="AC517" i="1"/>
  <c r="AC84" i="1"/>
  <c r="O517" i="1" l="1"/>
  <c r="AC408" i="1"/>
  <c r="Y517" i="1"/>
  <c r="R372" i="1"/>
  <c r="U12" i="1"/>
  <c r="U517" i="1"/>
  <c r="R156" i="1"/>
  <c r="U120" i="1"/>
  <c r="U48" i="1"/>
  <c r="Y84" i="1"/>
  <c r="X12" i="1"/>
  <c r="R120" i="1"/>
  <c r="R336" i="1"/>
  <c r="R84" i="1"/>
  <c r="R300" i="1"/>
  <c r="R48" i="1"/>
  <c r="R264" i="1"/>
  <c r="G517" i="1"/>
  <c r="R228" i="1"/>
  <c r="R192" i="1"/>
  <c r="R408" i="1"/>
  <c r="R12" i="1"/>
  <c r="M517" i="1"/>
  <c r="M516" i="1" s="1"/>
  <c r="K517" i="1"/>
  <c r="I16" i="26" s="1"/>
  <c r="P16" i="26" s="1"/>
  <c r="I517" i="1"/>
  <c r="I14" i="26" s="1"/>
  <c r="P14" i="26" s="1"/>
  <c r="H517" i="1"/>
  <c r="P517" i="1"/>
  <c r="N517" i="1"/>
  <c r="I19" i="26" s="1"/>
  <c r="Z13" i="1"/>
  <c r="L517" i="1"/>
  <c r="I17" i="26" s="1"/>
  <c r="P75" i="11"/>
  <c r="P30" i="26" s="1"/>
  <c r="J517" i="1"/>
  <c r="J516" i="1" s="1"/>
  <c r="P93" i="11"/>
  <c r="AB264" i="1"/>
  <c r="AB480" i="1"/>
  <c r="AB12" i="1"/>
  <c r="Z372" i="1"/>
  <c r="Z444" i="1"/>
  <c r="AA372" i="1"/>
  <c r="AA444" i="1"/>
  <c r="U156" i="1"/>
  <c r="U444" i="1"/>
  <c r="AC120" i="1"/>
  <c r="AC444" i="1"/>
  <c r="V372" i="1"/>
  <c r="V444" i="1"/>
  <c r="AD372" i="1"/>
  <c r="AD444" i="1"/>
  <c r="W372" i="1"/>
  <c r="W444" i="1"/>
  <c r="AB372" i="1"/>
  <c r="AB444" i="1"/>
  <c r="X372" i="1"/>
  <c r="X444" i="1"/>
  <c r="Y372" i="1"/>
  <c r="Y444" i="1"/>
  <c r="AA228" i="1"/>
  <c r="AB192" i="1"/>
  <c r="X84" i="1"/>
  <c r="AA12" i="1"/>
  <c r="AB84" i="1"/>
  <c r="AA48" i="1"/>
  <c r="AA156" i="1"/>
  <c r="AA120" i="1"/>
  <c r="AA84" i="1"/>
  <c r="AA192" i="1"/>
  <c r="AA408" i="1"/>
  <c r="AA517" i="1"/>
  <c r="AA336" i="1"/>
  <c r="AA264" i="1"/>
  <c r="AD157" i="1"/>
  <c r="AD121" i="1"/>
  <c r="AD409" i="1"/>
  <c r="AD13" i="1"/>
  <c r="AD85" i="1"/>
  <c r="AD229" i="1"/>
  <c r="AC13" i="1"/>
  <c r="AC157" i="1"/>
  <c r="AC229" i="1"/>
  <c r="U228" i="1"/>
  <c r="U192" i="1"/>
  <c r="AC49" i="1"/>
  <c r="AC121" i="1"/>
  <c r="AC193" i="1"/>
  <c r="AC409" i="1"/>
  <c r="AA49" i="1"/>
  <c r="AA193" i="1"/>
  <c r="AA409" i="1"/>
  <c r="AA85" i="1"/>
  <c r="AA157" i="1"/>
  <c r="AA229" i="1"/>
  <c r="V12" i="1"/>
  <c r="Z84" i="1"/>
  <c r="V300" i="1"/>
  <c r="Z49" i="1"/>
  <c r="Z121" i="1"/>
  <c r="Z337" i="1"/>
  <c r="Z409" i="1"/>
  <c r="Z156" i="1"/>
  <c r="V84" i="1"/>
  <c r="AA300" i="1"/>
  <c r="V228" i="1"/>
  <c r="V517" i="1"/>
  <c r="Z12" i="1"/>
  <c r="V408" i="1"/>
  <c r="Z228" i="1"/>
  <c r="V120" i="1"/>
  <c r="AB156" i="1"/>
  <c r="V336" i="1"/>
  <c r="AB336" i="1"/>
  <c r="V264" i="1"/>
  <c r="Z300" i="1"/>
  <c r="Y13" i="1"/>
  <c r="Y85" i="1"/>
  <c r="Y157" i="1"/>
  <c r="Y229" i="1"/>
  <c r="V48" i="1"/>
  <c r="V192" i="1"/>
  <c r="Z192" i="1"/>
  <c r="Z264" i="1"/>
  <c r="V156" i="1"/>
  <c r="Z120" i="1"/>
  <c r="Z408" i="1"/>
  <c r="Z517" i="1"/>
  <c r="Z48" i="1"/>
  <c r="Z336" i="1"/>
  <c r="AB300" i="1"/>
  <c r="Y49" i="1"/>
  <c r="Y121" i="1"/>
  <c r="Y409" i="1"/>
  <c r="X13" i="1"/>
  <c r="V85" i="1"/>
  <c r="AD156" i="1"/>
  <c r="V13" i="1"/>
  <c r="AD48" i="1"/>
  <c r="V121" i="1"/>
  <c r="V409" i="1"/>
  <c r="X264" i="1"/>
  <c r="AD264" i="1"/>
  <c r="W84" i="1"/>
  <c r="W192" i="1"/>
  <c r="AD84" i="1"/>
  <c r="AD120" i="1"/>
  <c r="W120" i="1"/>
  <c r="AD517" i="1"/>
  <c r="W48" i="1"/>
  <c r="W336" i="1"/>
  <c r="W300" i="1"/>
  <c r="AD300" i="1"/>
  <c r="W156" i="1"/>
  <c r="W228" i="1"/>
  <c r="AD12" i="1"/>
  <c r="AD192" i="1"/>
  <c r="AD408" i="1"/>
  <c r="AD336" i="1"/>
  <c r="W12" i="1"/>
  <c r="W517" i="1"/>
  <c r="W408" i="1"/>
  <c r="AD228" i="1"/>
  <c r="W264" i="1"/>
  <c r="W49" i="1"/>
  <c r="W121" i="1"/>
  <c r="W193" i="1"/>
  <c r="W409" i="1"/>
  <c r="W85" i="1"/>
  <c r="W157" i="1"/>
  <c r="W229" i="1"/>
  <c r="P32" i="11"/>
  <c r="P27" i="26" s="1"/>
  <c r="U13" i="1"/>
  <c r="U49" i="1"/>
  <c r="U121" i="1"/>
  <c r="U193" i="1"/>
  <c r="U409" i="1"/>
  <c r="W373" i="1"/>
  <c r="AA373" i="1"/>
  <c r="V373" i="1"/>
  <c r="Z373" i="1"/>
  <c r="AD373" i="1"/>
  <c r="U157" i="1"/>
  <c r="X193" i="1"/>
  <c r="AB193" i="1"/>
  <c r="U301" i="1"/>
  <c r="Y301" i="1"/>
  <c r="AC301" i="1"/>
  <c r="M17" i="26"/>
  <c r="P100" i="11"/>
  <c r="P105" i="11"/>
  <c r="V337" i="1"/>
  <c r="V265" i="1"/>
  <c r="X300" i="1"/>
  <c r="V301" i="1"/>
  <c r="AD49" i="1"/>
  <c r="AC156" i="1"/>
  <c r="Y12" i="1"/>
  <c r="AC192" i="1"/>
  <c r="U84" i="1"/>
  <c r="X48" i="1"/>
  <c r="AB408" i="1"/>
  <c r="Y408" i="1"/>
  <c r="Y228" i="1"/>
  <c r="AB517" i="1"/>
  <c r="AC12" i="1"/>
  <c r="AB228" i="1"/>
  <c r="Z157" i="1"/>
  <c r="V229" i="1"/>
  <c r="M13" i="26"/>
  <c r="P46" i="11"/>
  <c r="P28" i="26" s="1"/>
  <c r="U336" i="1"/>
  <c r="Y336" i="1"/>
  <c r="AC336" i="1"/>
  <c r="U264" i="1"/>
  <c r="Y264" i="1"/>
  <c r="AC264" i="1"/>
  <c r="Z265" i="1"/>
  <c r="U300" i="1"/>
  <c r="Y300" i="1"/>
  <c r="AC300" i="1"/>
  <c r="U372" i="1"/>
  <c r="AC372" i="1"/>
  <c r="AD193" i="1"/>
  <c r="Z193" i="1"/>
  <c r="AC373" i="1"/>
  <c r="Y373" i="1"/>
  <c r="AD337" i="1"/>
  <c r="AD265" i="1"/>
  <c r="AD301" i="1"/>
  <c r="AB121" i="1"/>
  <c r="X121" i="1"/>
  <c r="Y120" i="1"/>
  <c r="Y48" i="1"/>
  <c r="AB120" i="1"/>
  <c r="X408" i="1"/>
  <c r="X192" i="1"/>
  <c r="V157" i="1"/>
  <c r="U408" i="1"/>
  <c r="X156" i="1"/>
  <c r="Y192" i="1"/>
  <c r="M21" i="26"/>
  <c r="AC85" i="1"/>
  <c r="U85" i="1"/>
  <c r="AB265" i="1"/>
  <c r="X265" i="1"/>
  <c r="AA301" i="1"/>
  <c r="W301" i="1"/>
  <c r="P61" i="11"/>
  <c r="P29" i="26" s="1"/>
  <c r="X373" i="1"/>
  <c r="X409" i="1"/>
  <c r="AB49" i="1"/>
  <c r="W13" i="1"/>
  <c r="V49" i="1"/>
  <c r="W337" i="1"/>
  <c r="AA337" i="1"/>
  <c r="W265" i="1"/>
  <c r="AA265" i="1"/>
  <c r="U373" i="1"/>
  <c r="AB373" i="1"/>
  <c r="U229" i="1"/>
  <c r="X229" i="1"/>
  <c r="AB229" i="1"/>
  <c r="AB85" i="1"/>
  <c r="X49" i="1"/>
  <c r="X85" i="1"/>
  <c r="X157" i="1"/>
  <c r="V193" i="1"/>
  <c r="M15" i="26"/>
  <c r="M19" i="26"/>
  <c r="X337" i="1"/>
  <c r="AB337" i="1"/>
  <c r="X301" i="1"/>
  <c r="AB301" i="1"/>
  <c r="AA13" i="1"/>
  <c r="U337" i="1"/>
  <c r="Y337" i="1"/>
  <c r="AC337" i="1"/>
  <c r="U265" i="1"/>
  <c r="Y265" i="1"/>
  <c r="AC265" i="1"/>
  <c r="Q517" i="1" l="1"/>
  <c r="P17" i="26"/>
  <c r="AC518" i="1"/>
  <c r="Z518" i="1"/>
  <c r="AD518" i="1"/>
  <c r="AB518" i="1"/>
  <c r="Y518" i="1"/>
  <c r="X518" i="1"/>
  <c r="W518" i="1"/>
  <c r="V518" i="1"/>
  <c r="AA518" i="1"/>
  <c r="T408" i="1"/>
  <c r="U518" i="1"/>
  <c r="P32" i="26"/>
  <c r="P39" i="26" s="1"/>
  <c r="P76" i="11"/>
  <c r="I516" i="1"/>
  <c r="T120" i="1"/>
  <c r="G49" i="26" s="1"/>
  <c r="P19" i="26"/>
  <c r="N516" i="1"/>
  <c r="I15" i="26"/>
  <c r="P15" i="26" s="1"/>
  <c r="L516" i="1"/>
  <c r="T156" i="1"/>
  <c r="G50" i="26" s="1"/>
  <c r="K516" i="1"/>
  <c r="T300" i="1"/>
  <c r="G54" i="26" s="1"/>
  <c r="I18" i="26"/>
  <c r="P18" i="26" s="1"/>
  <c r="T336" i="1"/>
  <c r="G55" i="26" s="1"/>
  <c r="T192" i="1"/>
  <c r="G51" i="26" s="1"/>
  <c r="T84" i="1"/>
  <c r="G48" i="26" s="1"/>
  <c r="T48" i="1"/>
  <c r="G47" i="26" s="1"/>
  <c r="T264" i="1"/>
  <c r="G53" i="26" s="1"/>
  <c r="T372" i="1"/>
  <c r="G56" i="26" s="1"/>
  <c r="I21" i="26"/>
  <c r="P21" i="26" s="1"/>
  <c r="P516" i="1"/>
  <c r="I13" i="26"/>
  <c r="P13" i="26" s="1"/>
  <c r="H516" i="1"/>
  <c r="T12" i="1"/>
  <c r="G46" i="26" s="1"/>
  <c r="G516" i="1"/>
  <c r="I12" i="26"/>
  <c r="T228" i="1"/>
  <c r="G52" i="26" s="1"/>
  <c r="O516" i="1"/>
  <c r="I20" i="26"/>
  <c r="P20" i="26" s="1"/>
  <c r="E516" i="31" l="1"/>
  <c r="J516" i="31" s="1"/>
  <c r="Q516" i="1"/>
  <c r="G57" i="26"/>
  <c r="T517" i="1"/>
  <c r="I23" i="26"/>
  <c r="P12" i="26"/>
  <c r="P23" i="26" s="1"/>
  <c r="P35" i="26" s="1"/>
  <c r="K516" i="31" l="1"/>
  <c r="L517" i="31"/>
  <c r="F23" i="26"/>
  <c r="E23" i="26"/>
  <c r="D23" i="26"/>
  <c r="P36" i="26"/>
  <c r="P37" i="26" s="1"/>
  <c r="G58" i="26"/>
  <c r="T35" i="26" l="1"/>
  <c r="U61" i="26" s="1"/>
  <c r="U65" i="26" s="1"/>
  <c r="P38" i="26"/>
  <c r="I47" i="26" s="1"/>
  <c r="N47" i="26" s="1"/>
  <c r="P41" i="26"/>
  <c r="T38" i="26" s="1"/>
  <c r="I55" i="26" l="1"/>
  <c r="N55" i="26" s="1"/>
  <c r="I57" i="26"/>
  <c r="N57" i="26" s="1"/>
  <c r="I54" i="26"/>
  <c r="N54" i="26" s="1"/>
  <c r="P54" i="26" s="1"/>
  <c r="I56" i="26"/>
  <c r="N56" i="26" s="1"/>
  <c r="P56" i="26" s="1"/>
  <c r="I46" i="26"/>
  <c r="N46" i="26" s="1"/>
  <c r="I50" i="26"/>
  <c r="N50" i="26" s="1"/>
  <c r="I51" i="26"/>
  <c r="N51" i="26" s="1"/>
  <c r="P51" i="26" s="1"/>
  <c r="I48" i="26"/>
  <c r="N48" i="26" s="1"/>
  <c r="I49" i="26"/>
  <c r="N49" i="26" s="1"/>
  <c r="I52" i="26"/>
  <c r="N52" i="26" s="1"/>
  <c r="I53" i="26"/>
  <c r="N53" i="26" s="1"/>
  <c r="G23" i="26"/>
  <c r="T61" i="26"/>
  <c r="P47" i="26"/>
  <c r="P43" i="26"/>
  <c r="P57" i="26" l="1"/>
  <c r="P55" i="26"/>
  <c r="P50" i="26"/>
  <c r="P49" i="26"/>
  <c r="P48" i="26"/>
  <c r="P46" i="26"/>
  <c r="P53" i="26"/>
  <c r="P52" i="26"/>
  <c r="T37" i="26"/>
  <c r="I58" i="26"/>
  <c r="N58" i="26"/>
  <c r="T39" i="26" l="1"/>
  <c r="V61" i="26"/>
  <c r="V65" i="26" s="1"/>
  <c r="T65" i="26"/>
  <c r="P58" i="26"/>
  <c r="P61" i="26" l="1"/>
  <c r="P65" i="26" s="1"/>
</calcChain>
</file>

<file path=xl/sharedStrings.xml><?xml version="1.0" encoding="utf-8"?>
<sst xmlns="http://schemas.openxmlformats.org/spreadsheetml/2006/main" count="303" uniqueCount="223">
  <si>
    <t>Code</t>
  </si>
  <si>
    <t>Amount</t>
  </si>
  <si>
    <t>Total</t>
  </si>
  <si>
    <t>Hours</t>
  </si>
  <si>
    <t>Direct Expenses</t>
  </si>
  <si>
    <t>TASKS</t>
  </si>
  <si>
    <t>Subtotal</t>
  </si>
  <si>
    <t>Principal</t>
  </si>
  <si>
    <t>Administrative</t>
  </si>
  <si>
    <t>Engineer</t>
  </si>
  <si>
    <t>PR</t>
  </si>
  <si>
    <t>ADM</t>
  </si>
  <si>
    <t>Blended Rate:</t>
  </si>
  <si>
    <t>ENG</t>
  </si>
  <si>
    <t xml:space="preserve">Project Name:  </t>
  </si>
  <si>
    <t xml:space="preserve">Date:  </t>
  </si>
  <si>
    <t>UD1</t>
  </si>
  <si>
    <t>User Defined 1</t>
  </si>
  <si>
    <t>PM</t>
  </si>
  <si>
    <t>Staffing Plan</t>
  </si>
  <si>
    <t>Subconsultants:</t>
  </si>
  <si>
    <t>Printing and Reproduction:</t>
  </si>
  <si>
    <t>Mileage/Travel:</t>
  </si>
  <si>
    <t>Lodging/Meals:</t>
  </si>
  <si>
    <t>Other Miscellaneous Costs:</t>
  </si>
  <si>
    <t>TOTAL DIRECT EXPENSES</t>
  </si>
  <si>
    <t>Program Manager</t>
  </si>
  <si>
    <t>Project Number:</t>
  </si>
  <si>
    <t>Control Number:</t>
  </si>
  <si>
    <t>UD2</t>
  </si>
  <si>
    <t>User Defined 2</t>
  </si>
  <si>
    <t xml:space="preserve">Total Hours </t>
  </si>
  <si>
    <t>% Assigned</t>
  </si>
  <si>
    <t>Employee Name</t>
  </si>
  <si>
    <t>PERSONNEL CLASSIFICATIONS</t>
  </si>
  <si>
    <t>Project Cost &amp; Breakdown</t>
  </si>
  <si>
    <t>User can create major and sub TASKS in columns A &amp; B.</t>
  </si>
  <si>
    <t xml:space="preserve">Subtotal </t>
  </si>
  <si>
    <t xml:space="preserve">LPA RC:  </t>
  </si>
  <si>
    <t>BLENDED RATES TABLE</t>
  </si>
  <si>
    <t>User can input hours for each personnel classification</t>
  </si>
  <si>
    <t>a) Data Collection and Review</t>
  </si>
  <si>
    <t>b) Horizontal Curve Analysis</t>
  </si>
  <si>
    <t>c) Vertical Curve Analysis</t>
  </si>
  <si>
    <t>d) Lateral Obstacle Clear Zone Analysis</t>
  </si>
  <si>
    <t>e) Erosion Control Curb Analysis</t>
  </si>
  <si>
    <t>f) Horizontal / Vertical Alignment</t>
  </si>
  <si>
    <t>Preliminary Roadway Design</t>
  </si>
  <si>
    <t>Meetings</t>
  </si>
  <si>
    <t>Plan Production / Printing</t>
  </si>
  <si>
    <t>Quantities</t>
  </si>
  <si>
    <t>QA/QC</t>
  </si>
  <si>
    <t>Miscellaneous</t>
  </si>
  <si>
    <t>Total Days</t>
  </si>
  <si>
    <t>SENG</t>
  </si>
  <si>
    <t>Sr. Engineer</t>
  </si>
  <si>
    <t>SDES</t>
  </si>
  <si>
    <t>DES</t>
  </si>
  <si>
    <t>Designer</t>
  </si>
  <si>
    <t>Sr. Designer</t>
  </si>
  <si>
    <t>Rate</t>
  </si>
  <si>
    <t>DIRECT LABOR COSTS</t>
  </si>
  <si>
    <t>DIRECT EXPENSES</t>
  </si>
  <si>
    <t>TOTAL PROJECT COSTS</t>
  </si>
  <si>
    <t>Direct Labor Costs</t>
  </si>
  <si>
    <t xml:space="preserve">Overhead  @ </t>
  </si>
  <si>
    <t xml:space="preserve">Fee for Profit Rate  @ </t>
  </si>
  <si>
    <t>Profit</t>
  </si>
  <si>
    <t xml:space="preserve">    Direct Labor</t>
  </si>
  <si>
    <t>LABOR COST BY MAJOR TASKS</t>
  </si>
  <si>
    <t>Unit Cost</t>
  </si>
  <si>
    <t>Qty</t>
  </si>
  <si>
    <t>Plan-In-Hand Revisions</t>
  </si>
  <si>
    <t>Floodplain Certification</t>
  </si>
  <si>
    <t>EXAMPLE</t>
  </si>
  <si>
    <t>Classification</t>
  </si>
  <si>
    <r>
      <t>Job Title &amp; Certifications</t>
    </r>
    <r>
      <rPr>
        <vertAlign val="superscript"/>
        <sz val="10"/>
        <rFont val="Arial"/>
        <family val="2"/>
      </rPr>
      <t xml:space="preserve"> [3]</t>
    </r>
  </si>
  <si>
    <t>#</t>
  </si>
  <si>
    <t>TECH</t>
  </si>
  <si>
    <t>Technician</t>
  </si>
  <si>
    <r>
      <t>Overhead Rate</t>
    </r>
    <r>
      <rPr>
        <vertAlign val="superscript"/>
        <sz val="10"/>
        <rFont val="Arial"/>
        <family val="2"/>
      </rPr>
      <t xml:space="preserve"> [1]</t>
    </r>
  </si>
  <si>
    <r>
      <t>Fee for Profit Rate</t>
    </r>
    <r>
      <rPr>
        <vertAlign val="superscript"/>
        <sz val="10"/>
        <rFont val="Arial"/>
        <family val="2"/>
      </rPr>
      <t xml:space="preserve"> [2]</t>
    </r>
  </si>
  <si>
    <t>and name, title, salary rate, and % assigned in Blended Rate Table</t>
  </si>
  <si>
    <t>Facility Capital Cost of Money (FCCM)  @</t>
  </si>
  <si>
    <t>FCCM (if applicable)</t>
  </si>
  <si>
    <t>User can change labor codes and classifications, overhead, profit rate, FCCM,</t>
  </si>
  <si>
    <t>Hide empty rows if needed to improve printing</t>
  </si>
  <si>
    <t xml:space="preserve">    FCCM = Facilities Capital Cost of Money.</t>
  </si>
  <si>
    <t>Notes &amp; Assumptions</t>
  </si>
  <si>
    <t>Enter General Project Type HERE</t>
  </si>
  <si>
    <t>I.  User Defined Task 1</t>
  </si>
  <si>
    <t>II.  User Defined Task 2</t>
  </si>
  <si>
    <t>III.  User Defined Task 3</t>
  </si>
  <si>
    <t>IV.  User Defined Task 4</t>
  </si>
  <si>
    <t>V.  User Defined Task 5</t>
  </si>
  <si>
    <t>VI.  User Defined Task 6</t>
  </si>
  <si>
    <t>VII.  User Defined Task 7</t>
  </si>
  <si>
    <t>VIII.  User Defined Task 8</t>
  </si>
  <si>
    <t>There are no editable cells</t>
  </si>
  <si>
    <t>in this worksheet.</t>
  </si>
  <si>
    <t>Hide blank rows as desired.</t>
  </si>
  <si>
    <t>User Defined Subtask</t>
  </si>
  <si>
    <t>Directions for Completing Fee Proposal Workbooks</t>
  </si>
  <si>
    <t>General Information</t>
  </si>
  <si>
    <t>FOR HEADER:</t>
  </si>
  <si>
    <t>●  Enter any missing project information at the top of this worksheet. This information will self-populate the remaining sheets.</t>
  </si>
  <si>
    <t>FOR TABLE:</t>
  </si>
  <si>
    <t>●  This worksheet calculates direct labor costs and serves as the Staffing Plan.</t>
  </si>
  <si>
    <t xml:space="preserve">●  The Blended Rates Worksheet is used to: </t>
  </si>
  <si>
    <t xml:space="preserve">(1) determine rates for personnel categories with more than one individual,  </t>
  </si>
  <si>
    <t>(2) to document the Consultant's proposed project staffing.</t>
  </si>
  <si>
    <t>●  Begin by editing as necessary the abbreviation codes and classifications in the first table.</t>
  </si>
  <si>
    <t xml:space="preserve">●  Assign project staff to applicable personnel classifications. </t>
  </si>
  <si>
    <t xml:space="preserve">●  Enter direct salary rates used by your company for each employee. </t>
  </si>
  <si>
    <t>●  Assign a value to the % Assigned column based on the estimated percentage of hours that each employee will use.</t>
  </si>
  <si>
    <t>●  The total of % Assigned must equal 100% for each personnel classification category.</t>
  </si>
  <si>
    <t>●  Hide empty rows if needed to improve the look of printed page.</t>
  </si>
  <si>
    <t>Estimate of Hours</t>
  </si>
  <si>
    <t>●  Assign hours to tasks based on personnel classifications provided, and the project requirements.</t>
  </si>
  <si>
    <t>●  Salary rates will be added on the Staffing Plan worksheet, and will self-populate the other sheets.</t>
  </si>
  <si>
    <t>All data on this tab should self-populate from other sheets in the workbook,  including Overhead and the Fee for Profit (these percentages are assigned on the Staffing Plan sheet.)</t>
  </si>
  <si>
    <t>86 - 34"x22" plan sheets plotted 2 times @ $1.50/plot</t>
  </si>
  <si>
    <t>86 - 11"x17" half size plan sheets plotted 10 times @ $0.08/sheet</t>
  </si>
  <si>
    <t>10 displays, 32"x40" @ $1.70/SF mounted</t>
  </si>
  <si>
    <t>2,000 color copies @ $0.18/sheet</t>
  </si>
  <si>
    <t>5,000 black &amp; white copies @ $0.05/sheet</t>
  </si>
  <si>
    <t>2 trips to Lincoln @ 120 mi/trip</t>
  </si>
  <si>
    <t>6 trips to Public Works Department @ 14 mi/trip @ $0.575/mi</t>
  </si>
  <si>
    <t>4 trips to project site @ 24 mi/trip</t>
  </si>
  <si>
    <t>10 miles traveled on the project site @ $0.575/mi</t>
  </si>
  <si>
    <r>
      <t xml:space="preserve">IMA Sub, Inc.  </t>
    </r>
    <r>
      <rPr>
        <i/>
        <sz val="9"/>
        <rFont val="Arial"/>
        <family val="2"/>
      </rPr>
      <t>(don't forget to include supporting info such as sub proposal/scope)</t>
    </r>
  </si>
  <si>
    <r>
      <rPr>
        <b/>
        <sz val="10"/>
        <rFont val="Arial"/>
        <family val="2"/>
      </rPr>
      <t>Example Expense Costs</t>
    </r>
    <r>
      <rPr>
        <sz val="10"/>
        <rFont val="Arial"/>
        <family val="2"/>
      </rPr>
      <t xml:space="preserve"> - Expenses shown below are examples, and may not represent approved rates.</t>
    </r>
  </si>
  <si>
    <t>Miscellaneous Postage, Mailing, Deliveries Etc.</t>
  </si>
  <si>
    <t>http://www.gsa.gov/portal/category/104715</t>
  </si>
  <si>
    <t>http://www.gsa.gov/portal/category/104711</t>
  </si>
  <si>
    <t>Mileage Rates:</t>
  </si>
  <si>
    <t>Per Diem Rates:</t>
  </si>
  <si>
    <t>●  Subconsultants must be listed as a direct expense.  Sub scope and cost proposals must also be submitted.</t>
  </si>
  <si>
    <t>Project Cost Breakdown</t>
  </si>
  <si>
    <t>** HIDE TAB / DO NOT PRINT **</t>
  </si>
  <si>
    <t>●  This worksheet is the source of all header info for the rest of the workbook.  Enter general project type at top right.</t>
  </si>
  <si>
    <r>
      <rPr>
        <vertAlign val="superscript"/>
        <sz val="10"/>
        <rFont val="Arial"/>
        <family val="2"/>
      </rPr>
      <t xml:space="preserve">[1] </t>
    </r>
    <r>
      <rPr>
        <sz val="10"/>
        <rFont val="Arial"/>
        <family val="2"/>
      </rPr>
      <t xml:space="preserve">Enter firms most recent Audited Overhead Rate.  </t>
    </r>
  </si>
  <si>
    <r>
      <rPr>
        <vertAlign val="superscript"/>
        <sz val="10"/>
        <rFont val="Arial"/>
        <family val="2"/>
      </rPr>
      <t xml:space="preserve">[3] </t>
    </r>
    <r>
      <rPr>
        <sz val="10"/>
        <rFont val="Arial"/>
        <family val="2"/>
      </rPr>
      <t>Input actual employee job title/classification as designated by the firm. Also enter in any certifications that employee holds.</t>
    </r>
  </si>
  <si>
    <t xml:space="preserve"> (right-click on logo and select 'change picture')</t>
  </si>
  <si>
    <t>IX.  User Defined Task 9</t>
  </si>
  <si>
    <t>X.  User Defined Task 10</t>
  </si>
  <si>
    <t>XI.  User Defined Task 11</t>
  </si>
  <si>
    <t>XII.  User Defined Task 12</t>
  </si>
  <si>
    <r>
      <t>Staffing Plan</t>
    </r>
    <r>
      <rPr>
        <b/>
        <sz val="12"/>
        <rFont val="Arial"/>
        <family val="2"/>
      </rPr>
      <t xml:space="preserve">  (CPFF)</t>
    </r>
  </si>
  <si>
    <t xml:space="preserve">NDOT PC:  </t>
  </si>
  <si>
    <t xml:space="preserve">This workbook has been designed to simplify the cost estimating process and to create a standard approach for Consultants, Local Public Agencies (LPA) and Nebraska Department of Transportation--so all can be working from the same page. 
For NDOT projects, Consultants will submit their completed ICE workbook to the Agreements Engineer.  For LPA projects, Consultants will submit the completed ICE workbook to the LPA Responsible Charge (RC).  The LPA may not receive the Consultants ICE until the LPA has received from NDOR written notice approving the LPA's ICE.    
Start by opening the tab labeled "Staffing Plan" and following the directions listed below.                          </t>
  </si>
  <si>
    <t>●  If desired, add your company's logo in place of NDOT's (right-click on logo and select Change Picture).</t>
  </si>
  <si>
    <t xml:space="preserve">●  Next, assign values for your firm's most recent audited Overhead Rate, and the Fee for Profit Rate calculated from the NDOT Fee for Profit Worksheet (available on the NDOT website)., and FCCM if applicable. </t>
  </si>
  <si>
    <t>●  Descriptions of the tasks are listed in the Schedule of Services.  Edit descriptions and rows as necessary.</t>
  </si>
  <si>
    <t>●  Hide or unhide rows as necessary.</t>
  </si>
  <si>
    <t>NDOT can hide this section if it is not needed</t>
  </si>
  <si>
    <r>
      <rPr>
        <vertAlign val="superscript"/>
        <sz val="10"/>
        <rFont val="Arial"/>
        <family val="2"/>
      </rPr>
      <t xml:space="preserve">[4] </t>
    </r>
    <r>
      <rPr>
        <sz val="10"/>
        <rFont val="Arial"/>
        <family val="2"/>
      </rPr>
      <t>Enter employee's current and verifiable actual hourly salary rate.</t>
    </r>
  </si>
  <si>
    <r>
      <rPr>
        <vertAlign val="superscript"/>
        <sz val="10"/>
        <rFont val="Arial"/>
        <family val="2"/>
      </rPr>
      <t xml:space="preserve">[2] </t>
    </r>
    <r>
      <rPr>
        <sz val="10"/>
        <rFont val="Arial"/>
        <family val="2"/>
      </rPr>
      <t>Enter the Fee for Profit Rate provided by NDOT.</t>
    </r>
  </si>
  <si>
    <t>for actual direct labor costs</t>
  </si>
  <si>
    <t xml:space="preserve">for indirect labor costs and direct expenses </t>
  </si>
  <si>
    <t>for a fixed fee for profit</t>
  </si>
  <si>
    <r>
      <t>Current Actual Salary Rate/Hr</t>
    </r>
    <r>
      <rPr>
        <vertAlign val="superscript"/>
        <sz val="9"/>
        <rFont val="Arial"/>
        <family val="2"/>
      </rPr>
      <t xml:space="preserve"> [4]</t>
    </r>
  </si>
  <si>
    <t>&lt;-- Is this workbook for a subconsultant? (y/n)</t>
  </si>
  <si>
    <t xml:space="preserve"> / year =</t>
  </si>
  <si>
    <t>(labor costs x FCCM%)</t>
  </si>
  <si>
    <t>Overhead+FCCM</t>
  </si>
  <si>
    <t>Replace NDOT logo with Firm's logo, if desired</t>
  </si>
  <si>
    <t xml:space="preserve"> &lt;-- template name (ex. C2 Bridge Design</t>
  </si>
  <si>
    <t xml:space="preserve">  &lt;-- template revision date (xx/yy/zz)</t>
  </si>
  <si>
    <t>Generic Fee Proposal</t>
  </si>
  <si>
    <t>SUMMARY FOR MULTIPLE WORKBOOKS</t>
  </si>
  <si>
    <t>FF</t>
  </si>
  <si>
    <t>Direct labor</t>
  </si>
  <si>
    <t>Overhead/FCCM/Direct costs</t>
  </si>
  <si>
    <t>Exhibit "?" Subtotal:</t>
  </si>
  <si>
    <t>Total Agreement Amount:</t>
  </si>
  <si>
    <r>
      <t xml:space="preserve">   Labor Cost Escalation Factor for Multi-year Projects</t>
    </r>
    <r>
      <rPr>
        <sz val="8"/>
        <rFont val="Arial"/>
        <family val="2"/>
      </rPr>
      <t xml:space="preserve"> (if allowed)</t>
    </r>
    <r>
      <rPr>
        <sz val="9"/>
        <rFont val="Arial"/>
        <family val="2"/>
      </rPr>
      <t>:</t>
    </r>
  </si>
  <si>
    <t>Reset print area if you want to use/see the SUMMARY FOR MULTIPLE WORKBOOKS table</t>
  </si>
  <si>
    <t>XIII.  User Defined Task 13</t>
  </si>
  <si>
    <t>XIV.  User Defined Task 14</t>
  </si>
  <si>
    <t>Meals (6 full days @ $38/day)</t>
  </si>
  <si>
    <t>Meals (4 first/last days @ $28/day)</t>
  </si>
  <si>
    <t>n</t>
  </si>
  <si>
    <t>NDOT</t>
  </si>
  <si>
    <t>Negotiated</t>
  </si>
  <si>
    <t>Hotel (16 nights @ $98 + $18 tax)</t>
  </si>
  <si>
    <t>(Sub: subconsultant name) Service Category - Exhibit "?" Subtotal:</t>
  </si>
  <si>
    <t>(% above NDOT Estimate)</t>
  </si>
  <si>
    <t>Motel - Standard Rate $110+tax</t>
  </si>
  <si>
    <t>Motel - Omaha/Douglas Co. $122+tax</t>
  </si>
  <si>
    <t>Meals &amp; Incidentals (70% GSA Standard Rate, full days)</t>
  </si>
  <si>
    <t>Meals &amp; Incidentals (70% GSA Standard Rate, 1st &amp; last days)</t>
  </si>
  <si>
    <r>
      <t xml:space="preserve">Meals &amp; Incidentals (70% GSA Rate, full days, </t>
    </r>
    <r>
      <rPr>
        <sz val="9"/>
        <color rgb="FF0070C0"/>
        <rFont val="Arial"/>
        <family val="2"/>
      </rPr>
      <t>Omaha/Douglas Co.</t>
    </r>
    <r>
      <rPr>
        <sz val="9"/>
        <rFont val="Arial"/>
        <family val="2"/>
      </rPr>
      <t>)</t>
    </r>
  </si>
  <si>
    <r>
      <t xml:space="preserve">Meals &amp; Incidentals (70% GSA Rate, 1st &amp; last days, </t>
    </r>
    <r>
      <rPr>
        <sz val="9"/>
        <color rgb="FF0070C0"/>
        <rFont val="Arial"/>
        <family val="2"/>
      </rPr>
      <t>Omaha/Douglas Co.</t>
    </r>
    <r>
      <rPr>
        <sz val="9"/>
        <rFont val="Arial"/>
        <family val="2"/>
      </rPr>
      <t>)</t>
    </r>
  </si>
  <si>
    <t>Consultant's combined Fee Proposal</t>
  </si>
  <si>
    <t>SUB-2</t>
  </si>
  <si>
    <t>SUB-3</t>
  </si>
  <si>
    <t>TOTAL</t>
  </si>
  <si>
    <t>SUB-1</t>
  </si>
  <si>
    <t>PRIME</t>
  </si>
  <si>
    <t>SUB-4</t>
  </si>
  <si>
    <t>%</t>
  </si>
  <si>
    <t>ICE</t>
  </si>
  <si>
    <t>Negotiated Fee Proposal</t>
  </si>
  <si>
    <t>Negotiated Above (+), 
Below (-) NDOT's ICE</t>
  </si>
  <si>
    <t>Proposal Above (+), 
Below (-) NDOT's ICE</t>
  </si>
  <si>
    <t>1)</t>
  </si>
  <si>
    <t>2)</t>
  </si>
  <si>
    <t>Paste "values" beginning at row 12 for each Subconsultant</t>
  </si>
  <si>
    <t>3)</t>
  </si>
  <si>
    <t>Enter negotiated hours for Prime and Subs (if applicable)</t>
  </si>
  <si>
    <t>Negotiation Notes/Summary</t>
  </si>
  <si>
    <t xml:space="preserve">    Negotiations - Comparison of Hours</t>
  </si>
  <si>
    <t>Negotiations</t>
  </si>
  <si>
    <t>Comparison of hours - used for negotiating prime and sub hours</t>
  </si>
  <si>
    <t>effective 10/1/2025: 0.7*$68 = $47.60</t>
  </si>
  <si>
    <t>effective 10/1/2025: 0.7*$51 = $37.50</t>
  </si>
  <si>
    <t>effective 10/1/2025: 0.7*$80 = $56.00</t>
  </si>
  <si>
    <t>effective 10/1/2025: 0.7*$60 = $42.00</t>
  </si>
  <si>
    <t>effective 1/1/2026 = $0.725</t>
  </si>
  <si>
    <t>effective 10/1/2025: $110 + tax = $130</t>
  </si>
  <si>
    <t>effective 10/1/2025: $122 + tax = $145</t>
  </si>
  <si>
    <t>Paste "values" from NDOT ICE workbook beginning at L12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</si>
</sst>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Red]&quot;$&quot;#,##0.00"/>
    <numFmt numFmtId="165" formatCode="[$-409]mmmm\ d\,\ yyyy;@"/>
    <numFmt numFmtId="166" formatCode="##00000"/>
    <numFmt numFmtId="167" formatCode="0.000%"/>
    <numFmt numFmtId="168" formatCode="#,##0.0"/>
    <numFmt numFmtId="169" formatCode="[$$-409]#,##0.00_);\([$$-409]#,##0.00\)"/>
    <numFmt numFmtId="170" formatCode="&quot;$&quot;#,##0.00"/>
    <numFmt numFmtId="171" formatCode="&quot;$&quot;#,##0.000"/>
    <numFmt numFmtId="172" formatCode="0."/>
    <numFmt numFmtId="173" formatCode="m/d/yy;@"/>
    <numFmt numFmtId="174" formatCode="0.0\ &quot;years  @&quot;"/>
    <numFmt numFmtId="175" formatCode="0.0%"/>
    <numFmt numFmtId="176" formatCode="&quot;$&quot;#,##0.000_);\(&quot;$&quot;#,##0.000\)"/>
    <numFmt numFmtId="177" formatCode="&quot;$&quot;#,##0.00\ &quot; ;&quot;"/>
  </numFmts>
  <fonts count="47" x14ac:knownFonts="1">
    <font>
      <sz val="10"/>
      <name val="Arial"/>
    </font>
    <font>
      <b/>
      <sz val="18"/>
      <name val="Arial"/>
      <family val="2"/>
    </font>
    <font>
      <b/>
      <sz val="12"/>
      <name val="Arial"/>
      <family val="2"/>
    </font>
    <font>
      <sz val="12"/>
      <name val="Arial"/>
      <family val="2"/>
    </font>
    <font>
      <sz val="12"/>
      <name val="Arial"/>
      <family val="2"/>
    </font>
    <font>
      <sz val="10"/>
      <name val="Arial"/>
      <family val="2"/>
    </font>
    <font>
      <sz val="8"/>
      <name val="Arial"/>
      <family val="2"/>
    </font>
    <font>
      <b/>
      <sz val="10"/>
      <name val="Arial"/>
      <family val="2"/>
    </font>
    <font>
      <b/>
      <sz val="16"/>
      <name val="Arial"/>
      <family val="2"/>
    </font>
    <font>
      <sz val="26"/>
      <name val="Arial"/>
      <family val="2"/>
    </font>
    <font>
      <sz val="10"/>
      <name val="Arial"/>
      <family val="2"/>
    </font>
    <font>
      <b/>
      <sz val="9"/>
      <name val="Arial"/>
      <family val="2"/>
    </font>
    <font>
      <sz val="11"/>
      <color theme="1"/>
      <name val="Calibri"/>
      <family val="2"/>
      <scheme val="minor"/>
    </font>
    <font>
      <i/>
      <sz val="10"/>
      <name val="Arial"/>
      <family val="2"/>
    </font>
    <font>
      <vertAlign val="superscript"/>
      <sz val="10"/>
      <name val="Arial"/>
      <family val="2"/>
    </font>
    <font>
      <sz val="10"/>
      <name val="Arial"/>
      <family val="2"/>
    </font>
    <font>
      <sz val="9"/>
      <name val="Arial"/>
      <family val="2"/>
    </font>
    <font>
      <sz val="10"/>
      <name val="Arial"/>
      <family val="2"/>
    </font>
    <font>
      <b/>
      <sz val="14"/>
      <color theme="0"/>
      <name val="Arial"/>
      <family val="2"/>
    </font>
    <font>
      <b/>
      <sz val="14"/>
      <color theme="0" tint="-4.9989318521683403E-2"/>
      <name val="Arial"/>
      <family val="2"/>
    </font>
    <font>
      <sz val="12"/>
      <name val="Arial Narrow"/>
      <family val="2"/>
    </font>
    <font>
      <b/>
      <sz val="9"/>
      <color theme="4" tint="-0.249977111117893"/>
      <name val="Arial"/>
      <family val="2"/>
    </font>
    <font>
      <b/>
      <u/>
      <sz val="16"/>
      <name val="Arial"/>
      <family val="2"/>
    </font>
    <font>
      <b/>
      <u/>
      <sz val="12"/>
      <name val="Arial"/>
      <family val="2"/>
    </font>
    <font>
      <i/>
      <sz val="9"/>
      <name val="Arial"/>
      <family val="2"/>
    </font>
    <font>
      <u/>
      <sz val="10"/>
      <color theme="10"/>
      <name val="Arial"/>
      <family val="2"/>
    </font>
    <font>
      <i/>
      <sz val="7"/>
      <name val="Arial"/>
      <family val="2"/>
    </font>
    <font>
      <b/>
      <sz val="14"/>
      <name val="Arial"/>
      <family val="2"/>
    </font>
    <font>
      <b/>
      <sz val="12"/>
      <color theme="3"/>
      <name val="Arial"/>
      <family val="2"/>
    </font>
    <font>
      <sz val="10"/>
      <color theme="3"/>
      <name val="Arial"/>
      <family val="2"/>
    </font>
    <font>
      <sz val="9"/>
      <color theme="3"/>
      <name val="Arial"/>
      <family val="2"/>
    </font>
    <font>
      <vertAlign val="superscript"/>
      <sz val="9"/>
      <name val="Arial"/>
      <family val="2"/>
    </font>
    <font>
      <b/>
      <sz val="8"/>
      <color rgb="FFC00000"/>
      <name val="Arial"/>
      <family val="2"/>
    </font>
    <font>
      <b/>
      <sz val="9"/>
      <color rgb="FFC00000"/>
      <name val="Arial"/>
      <family val="2"/>
    </font>
    <font>
      <b/>
      <sz val="6"/>
      <name val="Arial"/>
      <family val="2"/>
    </font>
    <font>
      <b/>
      <sz val="10"/>
      <color rgb="FFC00000"/>
      <name val="Arial"/>
      <family val="2"/>
    </font>
    <font>
      <sz val="9"/>
      <color theme="0"/>
      <name val="Arial"/>
      <family val="2"/>
    </font>
    <font>
      <b/>
      <sz val="9"/>
      <color theme="3"/>
      <name val="Arial"/>
      <family val="2"/>
    </font>
    <font>
      <i/>
      <sz val="9"/>
      <color theme="0" tint="-0.249977111117893"/>
      <name val="Arial"/>
      <family val="2"/>
    </font>
    <font>
      <sz val="11"/>
      <name val="Arial"/>
      <family val="2"/>
    </font>
    <font>
      <b/>
      <u/>
      <sz val="8"/>
      <name val="Arial"/>
      <family val="2"/>
    </font>
    <font>
      <u/>
      <sz val="8"/>
      <name val="Arial"/>
      <family val="2"/>
    </font>
    <font>
      <b/>
      <sz val="12"/>
      <color rgb="FFC00000"/>
      <name val="Arial"/>
      <family val="2"/>
    </font>
    <font>
      <sz val="7"/>
      <name val="Arial"/>
      <family val="2"/>
    </font>
    <font>
      <sz val="9"/>
      <color rgb="FF0070C0"/>
      <name val="Arial"/>
      <family val="2"/>
    </font>
    <font>
      <b/>
      <sz val="10"/>
      <color theme="0"/>
      <name val="Arial"/>
      <family val="2"/>
    </font>
    <font>
      <b/>
      <sz val="8"/>
      <name val="Arial"/>
      <family val="2"/>
    </font>
  </fonts>
  <fills count="41">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2"/>
        <bgColor indexed="9"/>
      </patternFill>
    </fill>
    <fill>
      <patternFill patternType="solid">
        <fgColor theme="0" tint="-0.34998626667073579"/>
        <bgColor indexed="64"/>
      </patternFill>
    </fill>
    <fill>
      <patternFill patternType="solid">
        <fgColor theme="0" tint="-0.34998626667073579"/>
        <bgColor indexed="9"/>
      </patternFill>
    </fill>
    <fill>
      <patternFill patternType="solid">
        <fgColor theme="1"/>
        <bgColor indexed="64"/>
      </patternFill>
    </fill>
    <fill>
      <patternFill patternType="solid">
        <fgColor theme="0" tint="-0.14999847407452621"/>
        <bgColor indexed="64"/>
      </patternFill>
    </fill>
    <fill>
      <patternFill patternType="solid">
        <fgColor theme="0" tint="-0.14999847407452621"/>
        <bgColor indexed="9"/>
      </patternFill>
    </fill>
    <fill>
      <patternFill patternType="solid">
        <fgColor theme="0" tint="-0.249977111117893"/>
        <bgColor indexed="64"/>
      </patternFill>
    </fill>
    <fill>
      <patternFill patternType="solid">
        <fgColor theme="0" tint="-0.249977111117893"/>
        <bgColor indexed="37"/>
      </patternFill>
    </fill>
    <fill>
      <patternFill patternType="solid">
        <fgColor theme="0" tint="-0.249977111117893"/>
        <bgColor indexed="9"/>
      </patternFill>
    </fill>
    <fill>
      <patternFill patternType="solid">
        <fgColor rgb="FFFFFF99"/>
        <bgColor indexed="9"/>
      </patternFill>
    </fill>
    <fill>
      <patternFill patternType="solid">
        <fgColor theme="0" tint="-0.14996795556505021"/>
        <bgColor indexed="64"/>
      </patternFill>
    </fill>
    <fill>
      <patternFill patternType="lightGray">
        <fgColor indexed="9"/>
        <bgColor auto="1"/>
      </patternFill>
    </fill>
    <fill>
      <patternFill patternType="lightGray">
        <bgColor auto="1"/>
      </patternFill>
    </fill>
    <fill>
      <patternFill patternType="lightGray"/>
    </fill>
    <fill>
      <patternFill patternType="solid">
        <fgColor theme="0" tint="-0.249977111117893"/>
        <bgColor indexed="24"/>
      </patternFill>
    </fill>
    <fill>
      <patternFill patternType="solid">
        <fgColor rgb="FFFFFF00"/>
        <bgColor indexed="24"/>
      </patternFill>
    </fill>
    <fill>
      <patternFill patternType="solid">
        <fgColor theme="0" tint="-4.9989318521683403E-2"/>
        <bgColor indexed="64"/>
      </patternFill>
    </fill>
    <fill>
      <patternFill patternType="solid">
        <fgColor rgb="FFFFFF99"/>
        <bgColor indexed="64"/>
      </patternFill>
    </fill>
    <fill>
      <patternFill patternType="solid">
        <fgColor rgb="FF92D050"/>
        <bgColor indexed="64"/>
      </patternFill>
    </fill>
    <fill>
      <patternFill patternType="solid">
        <fgColor theme="8" tint="0.79998168889431442"/>
        <bgColor rgb="FF000000"/>
      </patternFill>
    </fill>
    <fill>
      <patternFill patternType="solid">
        <fgColor theme="8" tint="0.59999389629810485"/>
        <bgColor rgb="FF000000"/>
      </patternFill>
    </fill>
    <fill>
      <patternFill patternType="solid">
        <fgColor theme="8" tint="0.39997558519241921"/>
        <bgColor indexed="64"/>
      </patternFill>
    </fill>
    <fill>
      <patternFill patternType="solid">
        <fgColor theme="8" tint="0.39997558519241921"/>
        <bgColor indexed="37"/>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2D050"/>
        <bgColor indexed="37"/>
      </patternFill>
    </fill>
    <fill>
      <patternFill patternType="solid">
        <fgColor rgb="FFB6DF89"/>
        <bgColor rgb="FF000000"/>
      </patternFill>
    </fill>
    <fill>
      <patternFill patternType="solid">
        <fgColor rgb="FFB6DF89"/>
        <bgColor indexed="64"/>
      </patternFill>
    </fill>
    <fill>
      <patternFill patternType="solid">
        <fgColor theme="6" tint="0.79998168889431442"/>
        <bgColor rgb="FF000000"/>
      </patternFill>
    </fill>
    <fill>
      <patternFill patternType="solid">
        <fgColor theme="8" tint="0.59999389629810485"/>
        <bgColor auto="1"/>
      </patternFill>
    </fill>
    <fill>
      <patternFill patternType="solid">
        <fgColor theme="8" tint="0.79998168889431442"/>
        <bgColor auto="1"/>
      </patternFill>
    </fill>
    <fill>
      <patternFill patternType="solid">
        <fgColor theme="8" tint="0.79998168889431442"/>
        <bgColor indexed="64"/>
      </patternFill>
    </fill>
    <fill>
      <patternFill patternType="solid">
        <fgColor theme="6" tint="0.79998168889431442"/>
        <bgColor indexed="64"/>
      </patternFill>
    </fill>
    <fill>
      <patternFill patternType="solid">
        <fgColor theme="3" tint="0.59999389629810485"/>
        <bgColor indexed="64"/>
      </patternFill>
    </fill>
  </fills>
  <borders count="69">
    <border>
      <left/>
      <right/>
      <top/>
      <bottom/>
      <diagonal/>
    </border>
    <border>
      <left/>
      <right/>
      <top style="double">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25">
    <xf numFmtId="0" fontId="0" fillId="0" borderId="0"/>
    <xf numFmtId="3" fontId="10" fillId="2" borderId="0"/>
    <xf numFmtId="3" fontId="5" fillId="2" borderId="0"/>
    <xf numFmtId="7" fontId="10" fillId="2" borderId="0"/>
    <xf numFmtId="44" fontId="12" fillId="0" borderId="0" applyFont="0" applyFill="0" applyBorder="0" applyAlignment="0" applyProtection="0"/>
    <xf numFmtId="7" fontId="5" fillId="2" borderId="0"/>
    <xf numFmtId="5" fontId="10" fillId="2" borderId="0"/>
    <xf numFmtId="5" fontId="5" fillId="2" borderId="0"/>
    <xf numFmtId="0" fontId="10" fillId="2" borderId="0"/>
    <xf numFmtId="0" fontId="5" fillId="2" borderId="0"/>
    <xf numFmtId="2" fontId="10" fillId="2" borderId="0"/>
    <xf numFmtId="2" fontId="5" fillId="2" borderId="0"/>
    <xf numFmtId="2" fontId="5" fillId="2" borderId="0"/>
    <xf numFmtId="0" fontId="1" fillId="2" borderId="0"/>
    <xf numFmtId="0" fontId="2" fillId="2" borderId="0"/>
    <xf numFmtId="0" fontId="5" fillId="0" borderId="0"/>
    <xf numFmtId="0" fontId="12" fillId="0" borderId="0"/>
    <xf numFmtId="0" fontId="12" fillId="0" borderId="0"/>
    <xf numFmtId="9" fontId="12" fillId="0" borderId="0" applyFont="0" applyFill="0" applyBorder="0" applyAlignment="0" applyProtection="0"/>
    <xf numFmtId="0" fontId="10" fillId="2" borderId="1"/>
    <xf numFmtId="0" fontId="5" fillId="2" borderId="1"/>
    <xf numFmtId="9" fontId="15" fillId="0" borderId="0" applyFont="0" applyFill="0" applyBorder="0" applyAlignment="0" applyProtection="0"/>
    <xf numFmtId="43" fontId="17" fillId="0" borderId="0" applyFont="0" applyFill="0" applyBorder="0" applyAlignment="0" applyProtection="0"/>
    <xf numFmtId="7" fontId="5" fillId="2" borderId="0"/>
    <xf numFmtId="0" fontId="25" fillId="0" borderId="0" applyNumberFormat="0" applyFill="0" applyBorder="0" applyAlignment="0" applyProtection="0"/>
  </cellStyleXfs>
  <cellXfs count="662">
    <xf numFmtId="0" fontId="0" fillId="2" borderId="0" xfId="0" applyFill="1"/>
    <xf numFmtId="0" fontId="3" fillId="2" borderId="0" xfId="0" applyFont="1" applyFill="1"/>
    <xf numFmtId="0" fontId="3" fillId="0" borderId="0" xfId="0" applyFont="1"/>
    <xf numFmtId="0" fontId="4" fillId="0" borderId="0" xfId="0" applyFont="1"/>
    <xf numFmtId="0" fontId="5" fillId="0" borderId="0" xfId="0" applyFont="1"/>
    <xf numFmtId="0" fontId="4" fillId="7" borderId="0" xfId="0" applyFont="1" applyFill="1"/>
    <xf numFmtId="0" fontId="3" fillId="8" borderId="0" xfId="0" applyFont="1" applyFill="1"/>
    <xf numFmtId="0" fontId="9" fillId="8" borderId="0" xfId="15" applyFont="1" applyFill="1"/>
    <xf numFmtId="0" fontId="3" fillId="8" borderId="0" xfId="15" applyFont="1" applyFill="1"/>
    <xf numFmtId="0" fontId="3" fillId="2" borderId="0" xfId="15" applyFont="1" applyFill="1"/>
    <xf numFmtId="0" fontId="3" fillId="7" borderId="0" xfId="15" applyFont="1" applyFill="1"/>
    <xf numFmtId="0" fontId="7" fillId="0" borderId="0" xfId="0" applyFont="1" applyAlignment="1">
      <alignment horizontal="right"/>
    </xf>
    <xf numFmtId="15" fontId="7" fillId="0" borderId="0" xfId="0" applyNumberFormat="1" applyFont="1" applyAlignment="1">
      <alignment horizontal="right"/>
    </xf>
    <xf numFmtId="0" fontId="5" fillId="2" borderId="0" xfId="0" applyFont="1" applyFill="1"/>
    <xf numFmtId="0" fontId="5" fillId="8" borderId="0" xfId="0" applyFont="1" applyFill="1"/>
    <xf numFmtId="0" fontId="7" fillId="0" borderId="0" xfId="0" applyFont="1"/>
    <xf numFmtId="0" fontId="5" fillId="7" borderId="0" xfId="0" applyFont="1" applyFill="1"/>
    <xf numFmtId="0" fontId="7" fillId="0" borderId="28" xfId="0" applyFont="1" applyBorder="1"/>
    <xf numFmtId="0" fontId="5" fillId="2" borderId="13" xfId="0" applyFont="1" applyFill="1" applyBorder="1"/>
    <xf numFmtId="0" fontId="5" fillId="2" borderId="15" xfId="0" applyFont="1" applyFill="1" applyBorder="1" applyAlignment="1">
      <alignment horizontal="right"/>
    </xf>
    <xf numFmtId="0" fontId="7" fillId="2" borderId="15" xfId="0" applyFont="1" applyFill="1" applyBorder="1" applyAlignment="1">
      <alignment horizontal="right"/>
    </xf>
    <xf numFmtId="0" fontId="5" fillId="0" borderId="0" xfId="0" applyFont="1" applyAlignment="1">
      <alignment horizontal="center"/>
    </xf>
    <xf numFmtId="8" fontId="7" fillId="0" borderId="27" xfId="0" applyNumberFormat="1" applyFont="1" applyBorder="1"/>
    <xf numFmtId="0" fontId="3" fillId="8" borderId="0" xfId="0" applyFont="1" applyFill="1" applyAlignment="1">
      <alignment horizontal="center"/>
    </xf>
    <xf numFmtId="0" fontId="7" fillId="3" borderId="0" xfId="0" applyFont="1" applyFill="1"/>
    <xf numFmtId="15" fontId="5" fillId="0" borderId="0" xfId="0" applyNumberFormat="1" applyFont="1"/>
    <xf numFmtId="2" fontId="5" fillId="0" borderId="0" xfId="10" applyFont="1" applyFill="1" applyAlignment="1">
      <alignment horizontal="center"/>
    </xf>
    <xf numFmtId="0" fontId="16" fillId="2" borderId="0" xfId="0" applyFont="1" applyFill="1"/>
    <xf numFmtId="0" fontId="5" fillId="0" borderId="15" xfId="0" applyFont="1" applyBorder="1"/>
    <xf numFmtId="166" fontId="5" fillId="0" borderId="0" xfId="0" applyNumberFormat="1" applyFont="1"/>
    <xf numFmtId="0" fontId="16" fillId="7" borderId="0" xfId="15" applyFont="1" applyFill="1"/>
    <xf numFmtId="0" fontId="5" fillId="7" borderId="0" xfId="15" applyFill="1"/>
    <xf numFmtId="0" fontId="5" fillId="6" borderId="0" xfId="15" applyFill="1"/>
    <xf numFmtId="0" fontId="5" fillId="2" borderId="0" xfId="15" applyFill="1"/>
    <xf numFmtId="0" fontId="5" fillId="0" borderId="0" xfId="15"/>
    <xf numFmtId="0" fontId="16" fillId="0" borderId="0" xfId="0" applyFont="1"/>
    <xf numFmtId="0" fontId="16" fillId="2" borderId="0" xfId="15" applyFont="1" applyFill="1"/>
    <xf numFmtId="0" fontId="16" fillId="5" borderId="0" xfId="15" applyFont="1" applyFill="1"/>
    <xf numFmtId="0" fontId="16" fillId="0" borderId="0" xfId="15" applyFont="1"/>
    <xf numFmtId="0" fontId="5" fillId="8" borderId="0" xfId="15" applyFill="1"/>
    <xf numFmtId="38" fontId="16" fillId="3" borderId="2" xfId="15" applyNumberFormat="1" applyFont="1" applyFill="1" applyBorder="1"/>
    <xf numFmtId="38" fontId="16" fillId="3" borderId="3" xfId="15" applyNumberFormat="1" applyFont="1" applyFill="1" applyBorder="1"/>
    <xf numFmtId="0" fontId="9" fillId="8" borderId="0" xfId="0" applyFont="1" applyFill="1"/>
    <xf numFmtId="0" fontId="7" fillId="12" borderId="38" xfId="0" applyFont="1" applyFill="1" applyBorder="1" applyAlignment="1">
      <alignment vertical="center"/>
    </xf>
    <xf numFmtId="0" fontId="7" fillId="12" borderId="28" xfId="0" applyFont="1" applyFill="1" applyBorder="1"/>
    <xf numFmtId="0" fontId="7" fillId="12" borderId="27" xfId="0" applyFont="1" applyFill="1" applyBorder="1"/>
    <xf numFmtId="0" fontId="7" fillId="12" borderId="28" xfId="0" applyFont="1" applyFill="1" applyBorder="1" applyAlignment="1">
      <alignment wrapText="1"/>
    </xf>
    <xf numFmtId="0" fontId="7" fillId="12" borderId="14" xfId="0" applyFont="1" applyFill="1" applyBorder="1"/>
    <xf numFmtId="0" fontId="7" fillId="12" borderId="15" xfId="0" applyFont="1" applyFill="1" applyBorder="1"/>
    <xf numFmtId="0" fontId="7" fillId="12" borderId="15" xfId="0" applyFont="1" applyFill="1" applyBorder="1" applyAlignment="1">
      <alignment wrapText="1"/>
    </xf>
    <xf numFmtId="0" fontId="7" fillId="10" borderId="21" xfId="0" applyFont="1" applyFill="1" applyBorder="1" applyAlignment="1">
      <alignment horizontal="center"/>
    </xf>
    <xf numFmtId="0" fontId="7" fillId="12" borderId="10" xfId="15" applyFont="1" applyFill="1" applyBorder="1" applyAlignment="1">
      <alignment horizontal="center"/>
    </xf>
    <xf numFmtId="0" fontId="7" fillId="12" borderId="24" xfId="15" applyFont="1" applyFill="1" applyBorder="1" applyAlignment="1">
      <alignment horizontal="center"/>
    </xf>
    <xf numFmtId="0" fontId="11" fillId="10" borderId="14" xfId="15" applyFont="1" applyFill="1" applyBorder="1"/>
    <xf numFmtId="0" fontId="11" fillId="10" borderId="7" xfId="15" applyFont="1" applyFill="1" applyBorder="1"/>
    <xf numFmtId="0" fontId="16" fillId="10" borderId="7" xfId="15" applyFont="1" applyFill="1" applyBorder="1"/>
    <xf numFmtId="0" fontId="11" fillId="10" borderId="7" xfId="15" applyFont="1" applyFill="1" applyBorder="1" applyAlignment="1">
      <alignment horizontal="right"/>
    </xf>
    <xf numFmtId="0" fontId="11" fillId="10" borderId="15" xfId="15" applyFont="1" applyFill="1" applyBorder="1"/>
    <xf numFmtId="0" fontId="16" fillId="10" borderId="15" xfId="15" applyFont="1" applyFill="1" applyBorder="1"/>
    <xf numFmtId="0" fontId="11" fillId="10" borderId="6" xfId="15" applyFont="1" applyFill="1" applyBorder="1"/>
    <xf numFmtId="0" fontId="7" fillId="7" borderId="10" xfId="15" applyFont="1" applyFill="1" applyBorder="1" applyProtection="1">
      <protection locked="0"/>
    </xf>
    <xf numFmtId="0" fontId="7" fillId="7" borderId="10" xfId="15" applyFont="1" applyFill="1" applyBorder="1" applyAlignment="1" applyProtection="1">
      <alignment horizontal="center"/>
      <protection locked="0"/>
    </xf>
    <xf numFmtId="0" fontId="7" fillId="7" borderId="24" xfId="15" applyFont="1" applyFill="1" applyBorder="1" applyAlignment="1" applyProtection="1">
      <alignment horizontal="center"/>
      <protection locked="0"/>
    </xf>
    <xf numFmtId="0" fontId="3" fillId="0" borderId="0" xfId="15" applyFont="1"/>
    <xf numFmtId="38" fontId="16" fillId="3" borderId="2" xfId="15" applyNumberFormat="1" applyFont="1" applyFill="1" applyBorder="1" applyAlignment="1">
      <alignment horizontal="left"/>
    </xf>
    <xf numFmtId="38" fontId="11" fillId="12" borderId="5" xfId="0" applyNumberFormat="1" applyFont="1" applyFill="1" applyBorder="1" applyAlignment="1">
      <alignment horizontal="center"/>
    </xf>
    <xf numFmtId="0" fontId="11" fillId="13" borderId="11" xfId="0" applyFont="1" applyFill="1" applyBorder="1" applyAlignment="1">
      <alignment horizontal="center"/>
    </xf>
    <xf numFmtId="7" fontId="5" fillId="8" borderId="0" xfId="0" applyNumberFormat="1" applyFont="1" applyFill="1" applyAlignment="1">
      <alignment horizontal="center"/>
    </xf>
    <xf numFmtId="0" fontId="5" fillId="8" borderId="0" xfId="0" applyFont="1" applyFill="1" applyAlignment="1">
      <alignment horizontal="center"/>
    </xf>
    <xf numFmtId="2" fontId="6" fillId="0" borderId="3" xfId="0" applyNumberFormat="1" applyFont="1" applyBorder="1" applyAlignment="1" applyProtection="1">
      <alignment horizontal="right" vertical="center" wrapText="1"/>
      <protection locked="0"/>
    </xf>
    <xf numFmtId="0" fontId="11" fillId="10" borderId="30" xfId="0" applyFont="1" applyFill="1" applyBorder="1" applyAlignment="1">
      <alignment horizontal="center" vertical="center"/>
    </xf>
    <xf numFmtId="2" fontId="6" fillId="0" borderId="3" xfId="0" quotePrefix="1" applyNumberFormat="1" applyFont="1" applyBorder="1" applyAlignment="1" applyProtection="1">
      <alignment horizontal="right" vertical="center" wrapText="1"/>
      <protection locked="0"/>
    </xf>
    <xf numFmtId="166" fontId="16" fillId="0" borderId="0" xfId="0" applyNumberFormat="1" applyFont="1"/>
    <xf numFmtId="0" fontId="6" fillId="0" borderId="5" xfId="0" applyFont="1" applyBorder="1" applyAlignment="1" applyProtection="1">
      <alignment horizontal="center"/>
      <protection locked="0"/>
    </xf>
    <xf numFmtId="10" fontId="16" fillId="3" borderId="2" xfId="21" applyNumberFormat="1" applyFont="1" applyFill="1" applyBorder="1" applyAlignment="1" applyProtection="1"/>
    <xf numFmtId="0" fontId="7" fillId="10" borderId="10" xfId="15" applyFont="1" applyFill="1" applyBorder="1" applyProtection="1">
      <protection locked="0"/>
    </xf>
    <xf numFmtId="38" fontId="5" fillId="3" borderId="3" xfId="15" applyNumberFormat="1" applyFill="1" applyBorder="1"/>
    <xf numFmtId="0" fontId="3" fillId="17" borderId="0" xfId="15" applyFont="1" applyFill="1"/>
    <xf numFmtId="0" fontId="5" fillId="18" borderId="0" xfId="0" applyFont="1" applyFill="1"/>
    <xf numFmtId="0" fontId="4" fillId="18" borderId="0" xfId="0" applyFont="1" applyFill="1"/>
    <xf numFmtId="0" fontId="3" fillId="18" borderId="0" xfId="15" applyFont="1" applyFill="1"/>
    <xf numFmtId="0" fontId="5" fillId="18" borderId="0" xfId="15" applyFill="1"/>
    <xf numFmtId="0" fontId="16" fillId="18" borderId="0" xfId="15" applyFont="1" applyFill="1"/>
    <xf numFmtId="0" fontId="11" fillId="0" borderId="38" xfId="15" applyFont="1" applyBorder="1"/>
    <xf numFmtId="0" fontId="16" fillId="0" borderId="38" xfId="15" applyFont="1" applyBorder="1"/>
    <xf numFmtId="7" fontId="7" fillId="0" borderId="38" xfId="3" applyFont="1" applyFill="1" applyBorder="1"/>
    <xf numFmtId="7" fontId="11" fillId="0" borderId="38" xfId="3" applyFont="1" applyFill="1" applyBorder="1"/>
    <xf numFmtId="38" fontId="5" fillId="3" borderId="2" xfId="15" applyNumberFormat="1" applyFill="1" applyBorder="1"/>
    <xf numFmtId="10" fontId="5" fillId="3" borderId="2" xfId="21" applyNumberFormat="1" applyFont="1" applyFill="1" applyBorder="1" applyAlignment="1" applyProtection="1"/>
    <xf numFmtId="38" fontId="5" fillId="3" borderId="2" xfId="15" applyNumberFormat="1" applyFill="1" applyBorder="1" applyAlignment="1">
      <alignment horizontal="left"/>
    </xf>
    <xf numFmtId="38" fontId="5" fillId="3" borderId="3" xfId="15" applyNumberFormat="1" applyFill="1" applyBorder="1" applyAlignment="1">
      <alignment horizontal="left"/>
    </xf>
    <xf numFmtId="38" fontId="5" fillId="3" borderId="4" xfId="15" applyNumberFormat="1" applyFill="1" applyBorder="1"/>
    <xf numFmtId="0" fontId="7" fillId="10" borderId="31" xfId="15" applyFont="1" applyFill="1" applyBorder="1"/>
    <xf numFmtId="0" fontId="7" fillId="10" borderId="38" xfId="15" applyFont="1" applyFill="1" applyBorder="1"/>
    <xf numFmtId="38" fontId="5" fillId="3" borderId="2" xfId="15" quotePrefix="1" applyNumberFormat="1" applyFill="1" applyBorder="1" applyAlignment="1">
      <alignment horizontal="center"/>
    </xf>
    <xf numFmtId="38" fontId="5" fillId="3" borderId="33" xfId="15" applyNumberFormat="1" applyFill="1" applyBorder="1"/>
    <xf numFmtId="0" fontId="7" fillId="10" borderId="26" xfId="15" applyFont="1" applyFill="1" applyBorder="1" applyAlignment="1">
      <alignment horizontal="right"/>
    </xf>
    <xf numFmtId="0" fontId="7" fillId="7" borderId="38" xfId="15" applyFont="1" applyFill="1" applyBorder="1" applyAlignment="1" applyProtection="1">
      <alignment horizontal="center"/>
      <protection locked="0"/>
    </xf>
    <xf numFmtId="38" fontId="5" fillId="3" borderId="44" xfId="15" applyNumberFormat="1" applyFill="1" applyBorder="1"/>
    <xf numFmtId="7" fontId="2" fillId="10" borderId="42" xfId="15" applyNumberFormat="1" applyFont="1" applyFill="1" applyBorder="1" applyAlignment="1">
      <alignment horizontal="right" vertical="center"/>
    </xf>
    <xf numFmtId="7" fontId="3" fillId="18" borderId="0" xfId="15" applyNumberFormat="1" applyFont="1" applyFill="1"/>
    <xf numFmtId="0" fontId="3" fillId="19" borderId="0" xfId="15" applyFont="1" applyFill="1"/>
    <xf numFmtId="0" fontId="20" fillId="18" borderId="0" xfId="15" applyFont="1" applyFill="1"/>
    <xf numFmtId="0" fontId="3" fillId="18" borderId="0" xfId="0" applyFont="1" applyFill="1"/>
    <xf numFmtId="0" fontId="7" fillId="12" borderId="9" xfId="15" applyFont="1" applyFill="1" applyBorder="1"/>
    <xf numFmtId="0" fontId="7" fillId="12" borderId="10" xfId="15" applyFont="1" applyFill="1" applyBorder="1"/>
    <xf numFmtId="7" fontId="7" fillId="12" borderId="38" xfId="15" applyNumberFormat="1" applyFont="1" applyFill="1" applyBorder="1" applyAlignment="1">
      <alignment horizontal="right" vertical="center"/>
    </xf>
    <xf numFmtId="38" fontId="16" fillId="0" borderId="3" xfId="15" applyNumberFormat="1" applyFont="1" applyBorder="1" applyProtection="1">
      <protection locked="0"/>
    </xf>
    <xf numFmtId="38" fontId="16" fillId="0" borderId="2" xfId="15" applyNumberFormat="1" applyFont="1" applyBorder="1" applyProtection="1">
      <protection locked="0"/>
    </xf>
    <xf numFmtId="38" fontId="16" fillId="3" borderId="2" xfId="15" applyNumberFormat="1" applyFont="1" applyFill="1" applyBorder="1" applyProtection="1">
      <protection locked="0"/>
    </xf>
    <xf numFmtId="38" fontId="16" fillId="0" borderId="3" xfId="15" applyNumberFormat="1" applyFont="1" applyBorder="1" applyAlignment="1" applyProtection="1">
      <alignment horizontal="left"/>
      <protection locked="0"/>
    </xf>
    <xf numFmtId="38" fontId="16" fillId="0" borderId="2" xfId="15" applyNumberFormat="1" applyFont="1" applyBorder="1" applyAlignment="1" applyProtection="1">
      <alignment horizontal="left"/>
      <protection locked="0"/>
    </xf>
    <xf numFmtId="38" fontId="16" fillId="3" borderId="2" xfId="15" applyNumberFormat="1" applyFont="1" applyFill="1" applyBorder="1" applyAlignment="1" applyProtection="1">
      <alignment horizontal="left"/>
      <protection locked="0"/>
    </xf>
    <xf numFmtId="38" fontId="16" fillId="3" borderId="3" xfId="15" applyNumberFormat="1" applyFont="1" applyFill="1" applyBorder="1" applyProtection="1">
      <protection locked="0"/>
    </xf>
    <xf numFmtId="38" fontId="16" fillId="3" borderId="3" xfId="15" applyNumberFormat="1" applyFont="1" applyFill="1" applyBorder="1" applyAlignment="1" applyProtection="1">
      <alignment horizontal="left"/>
      <protection locked="0"/>
    </xf>
    <xf numFmtId="168" fontId="7" fillId="10" borderId="22" xfId="0" applyNumberFormat="1" applyFont="1" applyFill="1" applyBorder="1" applyAlignment="1">
      <alignment horizontal="center"/>
    </xf>
    <xf numFmtId="0" fontId="11" fillId="10" borderId="25" xfId="0" applyFont="1" applyFill="1" applyBorder="1" applyAlignment="1">
      <alignment horizontal="center" vertical="center"/>
    </xf>
    <xf numFmtId="0" fontId="6" fillId="0" borderId="2" xfId="0" applyFont="1" applyBorder="1" applyAlignment="1" applyProtection="1">
      <alignment horizontal="center"/>
      <protection locked="0"/>
    </xf>
    <xf numFmtId="0" fontId="6" fillId="0" borderId="19" xfId="0" applyFont="1" applyBorder="1" applyAlignment="1" applyProtection="1">
      <alignment horizontal="center"/>
      <protection locked="0"/>
    </xf>
    <xf numFmtId="38" fontId="16" fillId="0" borderId="0" xfId="0" applyNumberFormat="1" applyFont="1"/>
    <xf numFmtId="0" fontId="5" fillId="0" borderId="13" xfId="0" applyFont="1" applyBorder="1"/>
    <xf numFmtId="0" fontId="5" fillId="0" borderId="15" xfId="0" applyFont="1" applyBorder="1" applyAlignment="1">
      <alignment horizontal="right"/>
    </xf>
    <xf numFmtId="0" fontId="7" fillId="0" borderId="15" xfId="0" applyFont="1" applyBorder="1" applyAlignment="1">
      <alignment horizontal="right"/>
    </xf>
    <xf numFmtId="0" fontId="7" fillId="12" borderId="28" xfId="0" applyFont="1" applyFill="1" applyBorder="1" applyAlignment="1">
      <alignment vertical="center"/>
    </xf>
    <xf numFmtId="0" fontId="7" fillId="12" borderId="29" xfId="0" applyFont="1" applyFill="1" applyBorder="1" applyAlignment="1">
      <alignment vertical="center"/>
    </xf>
    <xf numFmtId="0" fontId="16" fillId="0" borderId="2" xfId="0" applyFont="1" applyBorder="1"/>
    <xf numFmtId="0" fontId="7" fillId="12" borderId="46" xfId="0" applyFont="1" applyFill="1" applyBorder="1" applyAlignment="1">
      <alignment horizontal="center"/>
    </xf>
    <xf numFmtId="0" fontId="7" fillId="12" borderId="47" xfId="0" applyFont="1" applyFill="1" applyBorder="1" applyAlignment="1">
      <alignment horizontal="left"/>
    </xf>
    <xf numFmtId="0" fontId="7" fillId="12" borderId="47" xfId="0" applyFont="1" applyFill="1" applyBorder="1" applyAlignment="1">
      <alignment vertical="center"/>
    </xf>
    <xf numFmtId="0" fontId="7" fillId="12" borderId="48" xfId="0" applyFont="1" applyFill="1" applyBorder="1" applyAlignment="1">
      <alignment horizontal="left"/>
    </xf>
    <xf numFmtId="0" fontId="7" fillId="12" borderId="38" xfId="0" applyFont="1" applyFill="1" applyBorder="1" applyAlignment="1">
      <alignment horizontal="left"/>
    </xf>
    <xf numFmtId="0" fontId="7" fillId="12" borderId="38" xfId="0" applyFont="1" applyFill="1" applyBorder="1" applyAlignment="1">
      <alignment horizontal="center"/>
    </xf>
    <xf numFmtId="0" fontId="7" fillId="12" borderId="48" xfId="0" applyFont="1" applyFill="1" applyBorder="1" applyAlignment="1">
      <alignment vertical="center"/>
    </xf>
    <xf numFmtId="0" fontId="7" fillId="12" borderId="39" xfId="0" applyFont="1" applyFill="1" applyBorder="1" applyAlignment="1">
      <alignment vertical="center"/>
    </xf>
    <xf numFmtId="0" fontId="7" fillId="0" borderId="13" xfId="0" applyFont="1" applyBorder="1" applyAlignment="1">
      <alignment vertical="center" wrapText="1"/>
    </xf>
    <xf numFmtId="0" fontId="7" fillId="0" borderId="0" xfId="0" applyFont="1" applyAlignment="1">
      <alignment vertical="center"/>
    </xf>
    <xf numFmtId="7" fontId="16" fillId="0" borderId="13" xfId="3" applyFont="1" applyFill="1" applyBorder="1"/>
    <xf numFmtId="164" fontId="16" fillId="0" borderId="0" xfId="0" applyNumberFormat="1" applyFont="1"/>
    <xf numFmtId="0" fontId="7" fillId="12" borderId="46" xfId="0" applyFont="1" applyFill="1" applyBorder="1" applyAlignment="1">
      <alignment horizontal="center" vertical="center"/>
    </xf>
    <xf numFmtId="165" fontId="5" fillId="0" borderId="0" xfId="0" applyNumberFormat="1" applyFont="1"/>
    <xf numFmtId="8" fontId="5" fillId="0" borderId="37" xfId="0" applyNumberFormat="1" applyFont="1" applyBorder="1" applyProtection="1">
      <protection locked="0"/>
    </xf>
    <xf numFmtId="8" fontId="5" fillId="0" borderId="25" xfId="0" applyNumberFormat="1" applyFont="1" applyBorder="1" applyProtection="1">
      <protection locked="0"/>
    </xf>
    <xf numFmtId="8" fontId="5" fillId="0" borderId="5" xfId="0" applyNumberFormat="1" applyFont="1" applyBorder="1" applyProtection="1">
      <protection locked="0"/>
    </xf>
    <xf numFmtId="8" fontId="5" fillId="0" borderId="19" xfId="0" applyNumberFormat="1" applyFont="1" applyBorder="1" applyProtection="1">
      <protection locked="0"/>
    </xf>
    <xf numFmtId="0" fontId="5" fillId="0" borderId="2" xfId="0" applyFont="1" applyBorder="1"/>
    <xf numFmtId="8" fontId="5" fillId="0" borderId="36" xfId="0" applyNumberFormat="1" applyFont="1" applyBorder="1" applyProtection="1">
      <protection locked="0"/>
    </xf>
    <xf numFmtId="8" fontId="5" fillId="0" borderId="49" xfId="0" applyNumberFormat="1" applyFont="1" applyBorder="1" applyProtection="1">
      <protection locked="0"/>
    </xf>
    <xf numFmtId="0" fontId="3" fillId="6" borderId="0" xfId="0" applyFont="1" applyFill="1"/>
    <xf numFmtId="0" fontId="5" fillId="0" borderId="34" xfId="0" applyFont="1" applyBorder="1" applyAlignment="1">
      <alignment horizontal="center" wrapText="1"/>
    </xf>
    <xf numFmtId="0" fontId="5" fillId="0" borderId="34" xfId="0" applyFont="1" applyBorder="1" applyAlignment="1">
      <alignment horizontal="center"/>
    </xf>
    <xf numFmtId="7" fontId="3" fillId="8" borderId="0" xfId="0" applyNumberFormat="1" applyFont="1" applyFill="1"/>
    <xf numFmtId="0" fontId="5" fillId="0" borderId="23" xfId="0" applyFont="1" applyBorder="1" applyAlignment="1">
      <alignment horizontal="center" wrapText="1"/>
    </xf>
    <xf numFmtId="0" fontId="5" fillId="0" borderId="23" xfId="0" applyFont="1" applyBorder="1" applyAlignment="1">
      <alignment horizontal="center"/>
    </xf>
    <xf numFmtId="7" fontId="3" fillId="8" borderId="0" xfId="0" applyNumberFormat="1" applyFont="1" applyFill="1" applyAlignment="1">
      <alignment horizontal="center"/>
    </xf>
    <xf numFmtId="2" fontId="3" fillId="8" borderId="0" xfId="0" applyNumberFormat="1" applyFont="1" applyFill="1"/>
    <xf numFmtId="0" fontId="5" fillId="0" borderId="32" xfId="0" applyFont="1" applyBorder="1" applyAlignment="1">
      <alignment horizontal="center"/>
    </xf>
    <xf numFmtId="0" fontId="5" fillId="4" borderId="0" xfId="0" applyFont="1" applyFill="1"/>
    <xf numFmtId="0" fontId="5" fillId="0" borderId="12" xfId="0" applyFont="1" applyBorder="1"/>
    <xf numFmtId="0" fontId="5" fillId="2" borderId="14" xfId="0" applyFont="1" applyFill="1" applyBorder="1"/>
    <xf numFmtId="0" fontId="5" fillId="0" borderId="16" xfId="0" applyFont="1" applyBorder="1"/>
    <xf numFmtId="0" fontId="5" fillId="0" borderId="14" xfId="0" applyFont="1" applyBorder="1"/>
    <xf numFmtId="0" fontId="5" fillId="0" borderId="29" xfId="0" applyFont="1" applyBorder="1"/>
    <xf numFmtId="10" fontId="5" fillId="0" borderId="15" xfId="21" applyNumberFormat="1" applyFont="1" applyFill="1" applyBorder="1" applyAlignment="1" applyProtection="1">
      <alignment horizontal="left"/>
      <protection locked="0"/>
    </xf>
    <xf numFmtId="166" fontId="16" fillId="0" borderId="0" xfId="0" applyNumberFormat="1" applyFont="1" applyAlignment="1">
      <alignment horizontal="centerContinuous"/>
    </xf>
    <xf numFmtId="0" fontId="6" fillId="10" borderId="17" xfId="0" applyFont="1" applyFill="1" applyBorder="1" applyAlignment="1">
      <alignment horizontal="center"/>
    </xf>
    <xf numFmtId="0" fontId="6" fillId="10" borderId="43" xfId="0" applyFont="1" applyFill="1" applyBorder="1" applyAlignment="1">
      <alignment horizontal="center"/>
    </xf>
    <xf numFmtId="0" fontId="6" fillId="10" borderId="16" xfId="0" applyFont="1" applyFill="1" applyBorder="1" applyAlignment="1">
      <alignment horizontal="center"/>
    </xf>
    <xf numFmtId="0" fontId="6" fillId="0" borderId="49" xfId="0" applyFont="1" applyBorder="1" applyAlignment="1" applyProtection="1">
      <alignment horizontal="center"/>
      <protection locked="0"/>
    </xf>
    <xf numFmtId="0" fontId="4" fillId="19" borderId="0" xfId="0" applyFont="1" applyFill="1"/>
    <xf numFmtId="0" fontId="5" fillId="19" borderId="0" xfId="0" applyFont="1" applyFill="1"/>
    <xf numFmtId="0" fontId="3" fillId="19" borderId="0" xfId="0" applyFont="1" applyFill="1"/>
    <xf numFmtId="0" fontId="3" fillId="19" borderId="0" xfId="0" applyFont="1" applyFill="1" applyAlignment="1">
      <alignment horizontal="center"/>
    </xf>
    <xf numFmtId="38" fontId="6" fillId="19" borderId="0" xfId="0" applyNumberFormat="1" applyFont="1" applyFill="1" applyAlignment="1">
      <alignment horizontal="center"/>
    </xf>
    <xf numFmtId="2" fontId="4" fillId="19" borderId="0" xfId="0" applyNumberFormat="1" applyFont="1" applyFill="1"/>
    <xf numFmtId="7" fontId="6" fillId="19" borderId="0" xfId="0" applyNumberFormat="1" applyFont="1" applyFill="1"/>
    <xf numFmtId="7" fontId="4" fillId="19" borderId="0" xfId="0" applyNumberFormat="1" applyFont="1" applyFill="1"/>
    <xf numFmtId="7" fontId="7" fillId="19" borderId="0" xfId="0" applyNumberFormat="1" applyFont="1" applyFill="1"/>
    <xf numFmtId="170" fontId="7" fillId="19" borderId="0" xfId="0" applyNumberFormat="1" applyFont="1" applyFill="1"/>
    <xf numFmtId="167" fontId="21" fillId="3" borderId="2" xfId="21" applyNumberFormat="1" applyFont="1" applyFill="1" applyBorder="1" applyAlignment="1" applyProtection="1">
      <alignment horizontal="left"/>
      <protection locked="0"/>
    </xf>
    <xf numFmtId="7" fontId="16" fillId="0" borderId="14" xfId="3" applyFont="1" applyFill="1" applyBorder="1"/>
    <xf numFmtId="0" fontId="7" fillId="0" borderId="14" xfId="0" applyFont="1" applyBorder="1" applyAlignment="1">
      <alignment vertical="center"/>
    </xf>
    <xf numFmtId="0" fontId="7" fillId="12" borderId="27" xfId="0" applyFont="1" applyFill="1" applyBorder="1" applyAlignment="1">
      <alignment vertical="center"/>
    </xf>
    <xf numFmtId="0" fontId="7" fillId="12" borderId="13" xfId="0" applyFont="1" applyFill="1" applyBorder="1" applyAlignment="1">
      <alignment vertical="center"/>
    </xf>
    <xf numFmtId="0" fontId="3" fillId="14" borderId="0" xfId="0" applyFont="1" applyFill="1"/>
    <xf numFmtId="10" fontId="16" fillId="12" borderId="12" xfId="21" applyNumberFormat="1" applyFont="1" applyFill="1" applyBorder="1" applyAlignment="1" applyProtection="1"/>
    <xf numFmtId="10" fontId="16" fillId="12" borderId="0" xfId="21" applyNumberFormat="1" applyFont="1" applyFill="1" applyBorder="1" applyAlignment="1" applyProtection="1"/>
    <xf numFmtId="49" fontId="16" fillId="0" borderId="3" xfId="15" applyNumberFormat="1" applyFont="1" applyBorder="1" applyAlignment="1" applyProtection="1">
      <alignment horizontal="left" vertical="center"/>
      <protection locked="0"/>
    </xf>
    <xf numFmtId="49" fontId="16" fillId="0" borderId="2" xfId="15" applyNumberFormat="1" applyFont="1" applyBorder="1" applyAlignment="1" applyProtection="1">
      <alignment horizontal="left" vertical="center"/>
      <protection locked="0"/>
    </xf>
    <xf numFmtId="49" fontId="16" fillId="0" borderId="17" xfId="15" applyNumberFormat="1" applyFont="1" applyBorder="1" applyAlignment="1" applyProtection="1">
      <alignment horizontal="left" vertical="center"/>
      <protection locked="0"/>
    </xf>
    <xf numFmtId="49" fontId="16" fillId="0" borderId="3" xfId="15" applyNumberFormat="1" applyFont="1" applyBorder="1" applyAlignment="1" applyProtection="1">
      <alignment horizontal="left"/>
      <protection locked="0"/>
    </xf>
    <xf numFmtId="49" fontId="16" fillId="3" borderId="2" xfId="15" applyNumberFormat="1" applyFont="1" applyFill="1" applyBorder="1" applyAlignment="1" applyProtection="1">
      <alignment horizontal="left"/>
      <protection locked="0"/>
    </xf>
    <xf numFmtId="49" fontId="16" fillId="0" borderId="2" xfId="3" applyNumberFormat="1" applyFont="1" applyFill="1" applyBorder="1" applyAlignment="1" applyProtection="1">
      <alignment horizontal="left"/>
      <protection locked="0"/>
    </xf>
    <xf numFmtId="49" fontId="16" fillId="0" borderId="17" xfId="3" applyNumberFormat="1" applyFont="1" applyFill="1" applyBorder="1" applyAlignment="1" applyProtection="1">
      <alignment horizontal="left"/>
      <protection locked="0"/>
    </xf>
    <xf numFmtId="49" fontId="11" fillId="0" borderId="14" xfId="15" applyNumberFormat="1" applyFont="1" applyBorder="1" applyAlignment="1" applyProtection="1">
      <alignment horizontal="left"/>
      <protection locked="0"/>
    </xf>
    <xf numFmtId="49" fontId="11" fillId="0" borderId="7" xfId="15" applyNumberFormat="1" applyFont="1" applyBorder="1" applyAlignment="1" applyProtection="1">
      <alignment horizontal="left"/>
      <protection locked="0"/>
    </xf>
    <xf numFmtId="49" fontId="16" fillId="0" borderId="7" xfId="15" applyNumberFormat="1" applyFont="1" applyBorder="1" applyAlignment="1" applyProtection="1">
      <alignment horizontal="left"/>
      <protection locked="0"/>
    </xf>
    <xf numFmtId="49" fontId="11" fillId="0" borderId="7" xfId="3" applyNumberFormat="1" applyFont="1" applyFill="1" applyBorder="1" applyAlignment="1" applyProtection="1">
      <alignment horizontal="left"/>
      <protection locked="0"/>
    </xf>
    <xf numFmtId="49" fontId="11" fillId="0" borderId="35" xfId="3" applyNumberFormat="1" applyFont="1" applyFill="1" applyBorder="1" applyAlignment="1" applyProtection="1">
      <alignment horizontal="left"/>
      <protection locked="0"/>
    </xf>
    <xf numFmtId="0" fontId="7" fillId="12" borderId="30" xfId="15" applyFont="1" applyFill="1" applyBorder="1"/>
    <xf numFmtId="0" fontId="6" fillId="0" borderId="45" xfId="0" applyFont="1" applyBorder="1" applyAlignment="1" applyProtection="1">
      <alignment horizontal="center"/>
      <protection locked="0"/>
    </xf>
    <xf numFmtId="0" fontId="6" fillId="0" borderId="51" xfId="0" applyFont="1" applyBorder="1" applyAlignment="1" applyProtection="1">
      <alignment horizontal="center"/>
      <protection locked="0"/>
    </xf>
    <xf numFmtId="0" fontId="13" fillId="10" borderId="25" xfId="0" applyFont="1" applyFill="1" applyBorder="1" applyAlignment="1">
      <alignment horizontal="center"/>
    </xf>
    <xf numFmtId="0" fontId="6" fillId="0" borderId="7" xfId="0" applyFont="1" applyBorder="1" applyAlignment="1" applyProtection="1">
      <alignment horizontal="center"/>
      <protection locked="0"/>
    </xf>
    <xf numFmtId="0" fontId="5" fillId="0" borderId="2" xfId="0" applyFont="1" applyBorder="1" applyProtection="1">
      <protection locked="0"/>
    </xf>
    <xf numFmtId="0" fontId="7" fillId="0" borderId="2" xfId="0" applyFont="1" applyBorder="1" applyProtection="1">
      <protection locked="0"/>
    </xf>
    <xf numFmtId="0" fontId="11" fillId="0" borderId="2" xfId="0" applyFont="1" applyBorder="1"/>
    <xf numFmtId="0" fontId="5" fillId="2" borderId="2" xfId="0" applyFont="1" applyFill="1" applyBorder="1"/>
    <xf numFmtId="165" fontId="16" fillId="0" borderId="2" xfId="0" applyNumberFormat="1" applyFont="1" applyBorder="1"/>
    <xf numFmtId="165" fontId="5" fillId="0" borderId="2" xfId="0" applyNumberFormat="1" applyFont="1" applyBorder="1"/>
    <xf numFmtId="0" fontId="5" fillId="0" borderId="20" xfId="0" applyFont="1" applyBorder="1"/>
    <xf numFmtId="0" fontId="16" fillId="0" borderId="20" xfId="0" applyFont="1" applyBorder="1"/>
    <xf numFmtId="166" fontId="16" fillId="0" borderId="2" xfId="0" applyNumberFormat="1" applyFont="1" applyBorder="1" applyAlignment="1">
      <alignment horizontal="left"/>
    </xf>
    <xf numFmtId="166" fontId="16" fillId="0" borderId="2" xfId="0" applyNumberFormat="1" applyFont="1" applyBorder="1" applyAlignment="1">
      <alignment horizontal="centerContinuous"/>
    </xf>
    <xf numFmtId="0" fontId="16" fillId="3" borderId="2" xfId="0" applyFont="1" applyFill="1" applyBorder="1"/>
    <xf numFmtId="0" fontId="11" fillId="3" borderId="2" xfId="0" applyFont="1" applyFill="1" applyBorder="1"/>
    <xf numFmtId="165" fontId="5" fillId="3" borderId="2" xfId="0" applyNumberFormat="1" applyFont="1" applyFill="1" applyBorder="1"/>
    <xf numFmtId="0" fontId="16" fillId="3" borderId="20" xfId="0" applyFont="1" applyFill="1" applyBorder="1"/>
    <xf numFmtId="0" fontId="5" fillId="3" borderId="20" xfId="0" applyFont="1" applyFill="1" applyBorder="1"/>
    <xf numFmtId="0" fontId="5" fillId="2" borderId="20" xfId="0" applyFont="1" applyFill="1" applyBorder="1"/>
    <xf numFmtId="0" fontId="5" fillId="3" borderId="2" xfId="0" applyFont="1" applyFill="1" applyBorder="1"/>
    <xf numFmtId="165" fontId="5" fillId="2" borderId="2" xfId="0" applyNumberFormat="1" applyFont="1" applyFill="1" applyBorder="1"/>
    <xf numFmtId="166" fontId="16" fillId="0" borderId="2" xfId="0" applyNumberFormat="1" applyFont="1" applyBorder="1"/>
    <xf numFmtId="10" fontId="5" fillId="0" borderId="16" xfId="21" applyNumberFormat="1" applyFont="1" applyFill="1" applyBorder="1" applyAlignment="1" applyProtection="1"/>
    <xf numFmtId="164" fontId="5" fillId="0" borderId="16" xfId="0" applyNumberFormat="1" applyFont="1" applyBorder="1"/>
    <xf numFmtId="10" fontId="5" fillId="0" borderId="16" xfId="21" quotePrefix="1" applyNumberFormat="1" applyFont="1" applyFill="1" applyBorder="1" applyAlignment="1" applyProtection="1"/>
    <xf numFmtId="0" fontId="16" fillId="0" borderId="2" xfId="0" applyFont="1" applyBorder="1" applyProtection="1">
      <protection locked="0"/>
    </xf>
    <xf numFmtId="0" fontId="7" fillId="7" borderId="10" xfId="15" applyFont="1" applyFill="1" applyBorder="1" applyAlignment="1">
      <alignment horizontal="center"/>
    </xf>
    <xf numFmtId="0" fontId="22" fillId="2" borderId="13" xfId="0" applyFont="1" applyFill="1" applyBorder="1"/>
    <xf numFmtId="0" fontId="0" fillId="2" borderId="12" xfId="0" applyFill="1" applyBorder="1"/>
    <xf numFmtId="0" fontId="23" fillId="2" borderId="13" xfId="0" applyFont="1" applyFill="1" applyBorder="1"/>
    <xf numFmtId="0" fontId="0" fillId="2" borderId="13" xfId="0" applyFill="1" applyBorder="1"/>
    <xf numFmtId="0" fontId="0" fillId="2" borderId="13" xfId="0" applyFill="1" applyBorder="1" applyAlignment="1">
      <alignment wrapText="1"/>
    </xf>
    <xf numFmtId="0" fontId="0" fillId="2" borderId="0" xfId="0" applyFill="1" applyAlignment="1">
      <alignment wrapText="1"/>
    </xf>
    <xf numFmtId="0" fontId="0" fillId="2" borderId="13" xfId="0" applyFill="1" applyBorder="1" applyAlignment="1">
      <alignment horizontal="left" vertical="top"/>
    </xf>
    <xf numFmtId="0" fontId="0" fillId="2" borderId="0" xfId="0" applyFill="1" applyAlignment="1">
      <alignment horizontal="left" vertical="top" wrapText="1"/>
    </xf>
    <xf numFmtId="0" fontId="0" fillId="2" borderId="12" xfId="0" applyFill="1" applyBorder="1" applyAlignment="1">
      <alignment horizontal="left" vertical="top" wrapText="1"/>
    </xf>
    <xf numFmtId="0" fontId="0" fillId="2" borderId="15" xfId="0" applyFill="1" applyBorder="1"/>
    <xf numFmtId="0" fontId="25" fillId="7" borderId="0" xfId="24" applyFill="1" applyBorder="1"/>
    <xf numFmtId="0" fontId="7" fillId="7" borderId="24" xfId="15" applyFont="1" applyFill="1" applyBorder="1" applyAlignment="1">
      <alignment horizontal="center"/>
    </xf>
    <xf numFmtId="38" fontId="16" fillId="7" borderId="3" xfId="15" applyNumberFormat="1" applyFont="1" applyFill="1" applyBorder="1"/>
    <xf numFmtId="38" fontId="16" fillId="7" borderId="2" xfId="15" applyNumberFormat="1" applyFont="1" applyFill="1" applyBorder="1"/>
    <xf numFmtId="0" fontId="11" fillId="7" borderId="14" xfId="15" applyFont="1" applyFill="1" applyBorder="1"/>
    <xf numFmtId="0" fontId="11" fillId="7" borderId="7" xfId="15" applyFont="1" applyFill="1" applyBorder="1"/>
    <xf numFmtId="0" fontId="16" fillId="7" borderId="7" xfId="15" applyFont="1" applyFill="1" applyBorder="1"/>
    <xf numFmtId="0" fontId="11" fillId="7" borderId="7" xfId="15" applyFont="1" applyFill="1" applyBorder="1" applyAlignment="1">
      <alignment horizontal="right"/>
    </xf>
    <xf numFmtId="38" fontId="16" fillId="7" borderId="2" xfId="15" applyNumberFormat="1" applyFont="1" applyFill="1" applyBorder="1" applyAlignment="1">
      <alignment horizontal="left"/>
    </xf>
    <xf numFmtId="38" fontId="16" fillId="7" borderId="3" xfId="15" applyNumberFormat="1" applyFont="1" applyFill="1" applyBorder="1" applyAlignment="1">
      <alignment horizontal="left"/>
    </xf>
    <xf numFmtId="0" fontId="11" fillId="7" borderId="15" xfId="15" applyFont="1" applyFill="1" applyBorder="1"/>
    <xf numFmtId="0" fontId="16" fillId="7" borderId="15" xfId="15" applyFont="1" applyFill="1" applyBorder="1"/>
    <xf numFmtId="0" fontId="11" fillId="7" borderId="6" xfId="15" applyFont="1" applyFill="1" applyBorder="1"/>
    <xf numFmtId="7" fontId="7" fillId="7" borderId="38" xfId="15" applyNumberFormat="1" applyFont="1" applyFill="1" applyBorder="1" applyAlignment="1">
      <alignment horizontal="right" vertical="center"/>
    </xf>
    <xf numFmtId="0" fontId="5" fillId="0" borderId="0" xfId="0" applyFont="1" applyAlignment="1">
      <alignment horizontal="right"/>
    </xf>
    <xf numFmtId="0" fontId="26" fillId="0" borderId="0" xfId="0" applyFont="1" applyAlignment="1">
      <alignment horizontal="right"/>
    </xf>
    <xf numFmtId="1" fontId="13" fillId="16" borderId="8" xfId="0" applyNumberFormat="1" applyFont="1" applyFill="1" applyBorder="1" applyAlignment="1">
      <alignment horizontal="center"/>
    </xf>
    <xf numFmtId="172" fontId="6" fillId="0" borderId="3" xfId="0" quotePrefix="1" applyNumberFormat="1" applyFont="1" applyBorder="1" applyAlignment="1" applyProtection="1">
      <alignment horizontal="right" vertical="center" wrapText="1"/>
      <protection locked="0"/>
    </xf>
    <xf numFmtId="172" fontId="6" fillId="0" borderId="3" xfId="0" applyNumberFormat="1" applyFont="1" applyBorder="1" applyAlignment="1" applyProtection="1">
      <alignment horizontal="right" vertical="center" wrapText="1"/>
      <protection locked="0"/>
    </xf>
    <xf numFmtId="172" fontId="6" fillId="0" borderId="6" xfId="0" applyNumberFormat="1" applyFont="1" applyBorder="1" applyAlignment="1" applyProtection="1">
      <alignment horizontal="right" vertical="center" wrapText="1"/>
      <protection locked="0"/>
    </xf>
    <xf numFmtId="172" fontId="6" fillId="0" borderId="50" xfId="0" applyNumberFormat="1" applyFont="1" applyBorder="1" applyAlignment="1" applyProtection="1">
      <alignment horizontal="right" vertical="center" wrapText="1"/>
      <protection locked="0"/>
    </xf>
    <xf numFmtId="38" fontId="16" fillId="0" borderId="20" xfId="0" applyNumberFormat="1" applyFont="1" applyBorder="1" applyProtection="1">
      <protection locked="0"/>
    </xf>
    <xf numFmtId="38" fontId="16" fillId="0" borderId="2" xfId="0" applyNumberFormat="1" applyFont="1" applyBorder="1" applyProtection="1">
      <protection locked="0"/>
    </xf>
    <xf numFmtId="38" fontId="16" fillId="0" borderId="20" xfId="0" applyNumberFormat="1" applyFont="1" applyBorder="1"/>
    <xf numFmtId="38" fontId="16" fillId="0" borderId="2" xfId="0" applyNumberFormat="1" applyFont="1" applyBorder="1"/>
    <xf numFmtId="7" fontId="7" fillId="2" borderId="7" xfId="3" applyFont="1" applyBorder="1"/>
    <xf numFmtId="8" fontId="16" fillId="0" borderId="2" xfId="0" applyNumberFormat="1" applyFont="1" applyBorder="1"/>
    <xf numFmtId="8" fontId="16" fillId="0" borderId="20" xfId="0" applyNumberFormat="1" applyFont="1" applyBorder="1"/>
    <xf numFmtId="8" fontId="16" fillId="0" borderId="20" xfId="0" applyNumberFormat="1" applyFont="1" applyBorder="1" applyAlignment="1" applyProtection="1">
      <alignment horizontal="right"/>
      <protection locked="0"/>
    </xf>
    <xf numFmtId="8" fontId="16" fillId="0" borderId="2" xfId="0" applyNumberFormat="1" applyFont="1" applyBorder="1" applyAlignment="1" applyProtection="1">
      <alignment horizontal="right"/>
      <protection locked="0"/>
    </xf>
    <xf numFmtId="7" fontId="7" fillId="2" borderId="7" xfId="3" applyFont="1" applyBorder="1" applyAlignment="1">
      <alignment horizontal="right"/>
    </xf>
    <xf numFmtId="0" fontId="7" fillId="0" borderId="28" xfId="0" applyFont="1" applyBorder="1" applyAlignment="1">
      <alignment horizontal="right"/>
    </xf>
    <xf numFmtId="8" fontId="16" fillId="0" borderId="2" xfId="0" applyNumberFormat="1" applyFont="1" applyBorder="1" applyAlignment="1">
      <alignment horizontal="right"/>
    </xf>
    <xf numFmtId="7" fontId="11" fillId="2" borderId="7" xfId="3" applyFont="1" applyBorder="1"/>
    <xf numFmtId="7" fontId="11" fillId="0" borderId="7" xfId="3" applyFont="1" applyFill="1" applyBorder="1"/>
    <xf numFmtId="9" fontId="16" fillId="0" borderId="2" xfId="0" applyNumberFormat="1" applyFont="1" applyBorder="1"/>
    <xf numFmtId="9" fontId="16" fillId="0" borderId="20" xfId="0" applyNumberFormat="1" applyFont="1" applyBorder="1"/>
    <xf numFmtId="9" fontId="16" fillId="0" borderId="20" xfId="0" applyNumberFormat="1" applyFont="1" applyBorder="1" applyAlignment="1" applyProtection="1">
      <alignment horizontal="right"/>
      <protection locked="0"/>
    </xf>
    <xf numFmtId="9" fontId="16" fillId="0" borderId="2" xfId="0" applyNumberFormat="1" applyFont="1" applyBorder="1" applyAlignment="1" applyProtection="1">
      <alignment horizontal="right"/>
      <protection locked="0"/>
    </xf>
    <xf numFmtId="7" fontId="11" fillId="2" borderId="7" xfId="3" applyFont="1" applyBorder="1" applyAlignment="1">
      <alignment horizontal="right"/>
    </xf>
    <xf numFmtId="9" fontId="16" fillId="0" borderId="2" xfId="0" applyNumberFormat="1" applyFont="1" applyBorder="1" applyAlignment="1">
      <alignment horizontal="right"/>
    </xf>
    <xf numFmtId="7" fontId="5" fillId="11" borderId="33" xfId="3" applyFont="1" applyFill="1" applyBorder="1"/>
    <xf numFmtId="7" fontId="5" fillId="11" borderId="43" xfId="3" applyFont="1" applyFill="1" applyBorder="1"/>
    <xf numFmtId="0" fontId="28" fillId="0" borderId="0" xfId="15" applyFont="1"/>
    <xf numFmtId="0" fontId="29" fillId="0" borderId="0" xfId="15" applyFont="1"/>
    <xf numFmtId="7" fontId="30" fillId="0" borderId="0" xfId="15" applyNumberFormat="1" applyFont="1"/>
    <xf numFmtId="0" fontId="30" fillId="0" borderId="0" xfId="15" applyFont="1"/>
    <xf numFmtId="7" fontId="30" fillId="0" borderId="20" xfId="15" applyNumberFormat="1" applyFont="1" applyBorder="1"/>
    <xf numFmtId="7" fontId="5" fillId="11" borderId="2" xfId="3" applyFont="1" applyFill="1" applyBorder="1"/>
    <xf numFmtId="7" fontId="5" fillId="11" borderId="17" xfId="3" applyFont="1" applyFill="1" applyBorder="1"/>
    <xf numFmtId="7" fontId="7" fillId="11" borderId="7" xfId="3" applyFont="1" applyFill="1" applyBorder="1"/>
    <xf numFmtId="7" fontId="7" fillId="11" borderId="35" xfId="3" applyFont="1" applyFill="1" applyBorder="1"/>
    <xf numFmtId="7" fontId="16" fillId="11" borderId="5" xfId="3" applyFont="1" applyFill="1" applyBorder="1"/>
    <xf numFmtId="7" fontId="16" fillId="11" borderId="17" xfId="3" applyFont="1" applyFill="1" applyBorder="1"/>
    <xf numFmtId="7" fontId="16" fillId="11" borderId="36" xfId="3" applyFont="1" applyFill="1" applyBorder="1"/>
    <xf numFmtId="7" fontId="16" fillId="11" borderId="35" xfId="3" applyFont="1" applyFill="1" applyBorder="1"/>
    <xf numFmtId="10" fontId="21" fillId="3" borderId="2" xfId="21" applyNumberFormat="1" applyFont="1" applyFill="1" applyBorder="1" applyAlignment="1" applyProtection="1"/>
    <xf numFmtId="8" fontId="5" fillId="3" borderId="2" xfId="15" applyNumberFormat="1" applyFill="1" applyBorder="1"/>
    <xf numFmtId="7" fontId="16" fillId="11" borderId="5" xfId="3" applyFont="1" applyFill="1" applyBorder="1" applyProtection="1">
      <protection locked="0"/>
    </xf>
    <xf numFmtId="7" fontId="16" fillId="11" borderId="17" xfId="3" applyFont="1" applyFill="1" applyBorder="1" applyProtection="1">
      <protection locked="0"/>
    </xf>
    <xf numFmtId="7" fontId="7" fillId="14" borderId="31" xfId="3" applyFont="1" applyFill="1" applyBorder="1" applyAlignment="1">
      <alignment vertical="center"/>
    </xf>
    <xf numFmtId="7" fontId="7" fillId="14" borderId="39" xfId="3" applyFont="1" applyFill="1" applyBorder="1" applyAlignment="1">
      <alignment vertical="center"/>
    </xf>
    <xf numFmtId="7" fontId="11" fillId="11" borderId="36" xfId="3" applyFont="1" applyFill="1" applyBorder="1"/>
    <xf numFmtId="7" fontId="11" fillId="11" borderId="35" xfId="3" applyFont="1" applyFill="1" applyBorder="1"/>
    <xf numFmtId="7" fontId="11" fillId="11" borderId="41" xfId="3" applyFont="1" applyFill="1" applyBorder="1"/>
    <xf numFmtId="7" fontId="11" fillId="11" borderId="16" xfId="3" applyFont="1" applyFill="1" applyBorder="1"/>
    <xf numFmtId="7" fontId="11" fillId="11" borderId="45" xfId="3" applyFont="1" applyFill="1" applyBorder="1"/>
    <xf numFmtId="7" fontId="11" fillId="11" borderId="43" xfId="3" applyFont="1" applyFill="1" applyBorder="1"/>
    <xf numFmtId="7" fontId="5" fillId="18" borderId="0" xfId="0" applyNumberFormat="1" applyFont="1" applyFill="1" applyAlignment="1">
      <alignment horizontal="center"/>
    </xf>
    <xf numFmtId="0" fontId="33" fillId="8" borderId="0" xfId="0" applyFont="1" applyFill="1"/>
    <xf numFmtId="0" fontId="16" fillId="0" borderId="20" xfId="0" applyFont="1" applyBorder="1" applyProtection="1">
      <protection locked="0"/>
    </xf>
    <xf numFmtId="0" fontId="5" fillId="0" borderId="20" xfId="0" applyFont="1" applyBorder="1" applyProtection="1">
      <protection locked="0"/>
    </xf>
    <xf numFmtId="0" fontId="7" fillId="0" borderId="20" xfId="0" applyFont="1" applyBorder="1" applyProtection="1">
      <protection locked="0"/>
    </xf>
    <xf numFmtId="0" fontId="11" fillId="0" borderId="20" xfId="0" applyFont="1" applyBorder="1"/>
    <xf numFmtId="0" fontId="35" fillId="10" borderId="0" xfId="0" applyFont="1" applyFill="1" applyAlignment="1" applyProtection="1">
      <alignment horizontal="center"/>
      <protection locked="0"/>
    </xf>
    <xf numFmtId="0" fontId="16" fillId="0" borderId="20" xfId="0" applyFont="1" applyBorder="1" applyAlignment="1">
      <alignment horizontal="left"/>
    </xf>
    <xf numFmtId="0" fontId="11" fillId="3" borderId="20" xfId="0" applyFont="1" applyFill="1" applyBorder="1"/>
    <xf numFmtId="0" fontId="34" fillId="0" borderId="0" xfId="0" applyFont="1"/>
    <xf numFmtId="0" fontId="5" fillId="0" borderId="33" xfId="0" applyFont="1" applyBorder="1"/>
    <xf numFmtId="165" fontId="5" fillId="3" borderId="33" xfId="0" applyNumberFormat="1" applyFont="1" applyFill="1" applyBorder="1"/>
    <xf numFmtId="165" fontId="5" fillId="2" borderId="33" xfId="0" applyNumberFormat="1" applyFont="1" applyFill="1" applyBorder="1"/>
    <xf numFmtId="165" fontId="5" fillId="0" borderId="33" xfId="0" applyNumberFormat="1" applyFont="1" applyBorder="1"/>
    <xf numFmtId="7" fontId="29" fillId="11" borderId="2" xfId="3" applyFont="1" applyFill="1" applyBorder="1"/>
    <xf numFmtId="10" fontId="36" fillId="0" borderId="2" xfId="21" quotePrefix="1" applyNumberFormat="1" applyFont="1" applyFill="1" applyBorder="1" applyAlignment="1" applyProtection="1">
      <alignment horizontal="left"/>
    </xf>
    <xf numFmtId="10" fontId="36" fillId="3" borderId="4" xfId="21" applyNumberFormat="1" applyFont="1" applyFill="1" applyBorder="1" applyAlignment="1" applyProtection="1">
      <alignment horizontal="left"/>
    </xf>
    <xf numFmtId="0" fontId="5" fillId="15" borderId="0" xfId="0" applyFont="1" applyFill="1"/>
    <xf numFmtId="0" fontId="5" fillId="23" borderId="0" xfId="0" applyFont="1" applyFill="1"/>
    <xf numFmtId="0" fontId="11" fillId="15" borderId="0" xfId="0" applyFont="1" applyFill="1"/>
    <xf numFmtId="0" fontId="38" fillId="0" borderId="0" xfId="0" applyFont="1" applyAlignment="1">
      <alignment horizontal="right"/>
    </xf>
    <xf numFmtId="0" fontId="39" fillId="0" borderId="0" xfId="15" applyFont="1" applyAlignment="1">
      <alignment horizontal="right"/>
    </xf>
    <xf numFmtId="170" fontId="39" fillId="0" borderId="0" xfId="15" applyNumberFormat="1" applyFont="1"/>
    <xf numFmtId="0" fontId="2" fillId="0" borderId="0" xfId="15" applyFont="1" applyAlignment="1">
      <alignment horizontal="right"/>
    </xf>
    <xf numFmtId="170" fontId="2" fillId="23" borderId="31" xfId="15" applyNumberFormat="1" applyFont="1" applyFill="1" applyBorder="1"/>
    <xf numFmtId="170" fontId="2" fillId="0" borderId="13" xfId="15" applyNumberFormat="1" applyFont="1" applyBorder="1"/>
    <xf numFmtId="0" fontId="40" fillId="0" borderId="0" xfId="15" applyFont="1"/>
    <xf numFmtId="0" fontId="41" fillId="0" borderId="0" xfId="15" applyFont="1"/>
    <xf numFmtId="0" fontId="6" fillId="0" borderId="0" xfId="15" applyFont="1" applyAlignment="1">
      <alignment horizontal="center"/>
    </xf>
    <xf numFmtId="0" fontId="6" fillId="0" borderId="0" xfId="15" applyFont="1"/>
    <xf numFmtId="170" fontId="6" fillId="0" borderId="0" xfId="15" applyNumberFormat="1" applyFont="1" applyAlignment="1">
      <alignment horizontal="center"/>
    </xf>
    <xf numFmtId="170" fontId="41" fillId="0" borderId="0" xfId="15" applyNumberFormat="1" applyFont="1" applyAlignment="1">
      <alignment horizontal="center"/>
    </xf>
    <xf numFmtId="176" fontId="6" fillId="0" borderId="0" xfId="15" applyNumberFormat="1" applyFont="1" applyAlignment="1">
      <alignment horizontal="center"/>
    </xf>
    <xf numFmtId="7" fontId="6" fillId="0" borderId="0" xfId="15" applyNumberFormat="1" applyFont="1" applyAlignment="1">
      <alignment horizontal="center"/>
    </xf>
    <xf numFmtId="176" fontId="41" fillId="0" borderId="0" xfId="15" applyNumberFormat="1" applyFont="1" applyAlignment="1">
      <alignment horizontal="center"/>
    </xf>
    <xf numFmtId="0" fontId="42" fillId="19" borderId="0" xfId="15" applyFont="1" applyFill="1"/>
    <xf numFmtId="0" fontId="11" fillId="24" borderId="52" xfId="0" applyFont="1" applyFill="1" applyBorder="1" applyAlignment="1">
      <alignment horizontal="center"/>
    </xf>
    <xf numFmtId="0" fontId="16" fillId="0" borderId="5" xfId="15" applyFont="1" applyBorder="1"/>
    <xf numFmtId="0" fontId="43" fillId="10" borderId="7" xfId="15" applyFont="1" applyFill="1" applyBorder="1" applyAlignment="1">
      <alignment horizontal="right"/>
    </xf>
    <xf numFmtId="177" fontId="43" fillId="10" borderId="7" xfId="15" applyNumberFormat="1" applyFont="1" applyFill="1" applyBorder="1" applyAlignment="1">
      <alignment horizontal="right"/>
    </xf>
    <xf numFmtId="7" fontId="43" fillId="10" borderId="7" xfId="15" applyNumberFormat="1" applyFont="1" applyFill="1" applyBorder="1" applyAlignment="1">
      <alignment horizontal="left"/>
    </xf>
    <xf numFmtId="0" fontId="37" fillId="22" borderId="0" xfId="15" applyFont="1" applyFill="1" applyAlignment="1" applyProtection="1">
      <alignment horizontal="center"/>
      <protection locked="0"/>
    </xf>
    <xf numFmtId="0" fontId="3" fillId="18" borderId="0" xfId="0" applyFont="1" applyFill="1" applyAlignment="1">
      <alignment horizontal="right"/>
    </xf>
    <xf numFmtId="167" fontId="21" fillId="22" borderId="2" xfId="21" applyNumberFormat="1" applyFont="1" applyFill="1" applyBorder="1" applyAlignment="1" applyProtection="1">
      <alignment horizontal="left"/>
    </xf>
    <xf numFmtId="0" fontId="34" fillId="0" borderId="0" xfId="0" applyFont="1" applyAlignment="1">
      <alignment horizontal="center"/>
    </xf>
    <xf numFmtId="0" fontId="45" fillId="0" borderId="0" xfId="0" applyFont="1" applyAlignment="1">
      <alignment horizontal="center"/>
    </xf>
    <xf numFmtId="0" fontId="16" fillId="25" borderId="23" xfId="0" applyFont="1" applyFill="1" applyBorder="1" applyAlignment="1">
      <alignment horizontal="center"/>
    </xf>
    <xf numFmtId="0" fontId="16" fillId="25" borderId="58" xfId="0" applyFont="1" applyFill="1" applyBorder="1" applyAlignment="1">
      <alignment horizontal="center"/>
    </xf>
    <xf numFmtId="0" fontId="16" fillId="25" borderId="61" xfId="0" applyFont="1" applyFill="1" applyBorder="1" applyAlignment="1">
      <alignment horizontal="center"/>
    </xf>
    <xf numFmtId="0" fontId="16" fillId="25" borderId="32" xfId="0" applyFont="1" applyFill="1" applyBorder="1" applyAlignment="1">
      <alignment horizontal="center"/>
    </xf>
    <xf numFmtId="0" fontId="11" fillId="26" borderId="46" xfId="0" applyFont="1" applyFill="1" applyBorder="1" applyAlignment="1">
      <alignment horizontal="center"/>
    </xf>
    <xf numFmtId="0" fontId="46" fillId="28" borderId="46" xfId="0" applyFont="1" applyFill="1" applyBorder="1" applyAlignment="1">
      <alignment horizontal="center" shrinkToFit="1"/>
    </xf>
    <xf numFmtId="0" fontId="11" fillId="27" borderId="52" xfId="0" applyFont="1" applyFill="1" applyBorder="1" applyAlignment="1">
      <alignment horizontal="center"/>
    </xf>
    <xf numFmtId="3" fontId="11" fillId="26" borderId="46" xfId="22" applyNumberFormat="1" applyFont="1" applyFill="1" applyBorder="1" applyAlignment="1" applyProtection="1">
      <alignment horizontal="center"/>
    </xf>
    <xf numFmtId="3" fontId="11" fillId="26" borderId="47" xfId="22" applyNumberFormat="1" applyFont="1" applyFill="1" applyBorder="1" applyAlignment="1" applyProtection="1">
      <alignment horizontal="center"/>
    </xf>
    <xf numFmtId="3" fontId="11" fillId="26" borderId="60" xfId="22" applyNumberFormat="1" applyFont="1" applyFill="1" applyBorder="1" applyAlignment="1" applyProtection="1">
      <alignment horizontal="center"/>
    </xf>
    <xf numFmtId="0" fontId="11" fillId="0" borderId="31" xfId="0" applyFont="1" applyBorder="1" applyAlignment="1">
      <alignment horizontal="center"/>
    </xf>
    <xf numFmtId="0" fontId="11" fillId="31" borderId="31" xfId="0" applyFont="1" applyFill="1" applyBorder="1" applyAlignment="1">
      <alignment horizontal="center"/>
    </xf>
    <xf numFmtId="0" fontId="16" fillId="30" borderId="20" xfId="0" applyFont="1" applyFill="1" applyBorder="1" applyAlignment="1" applyProtection="1">
      <alignment horizontal="center"/>
      <protection locked="0"/>
    </xf>
    <xf numFmtId="0" fontId="16" fillId="30" borderId="2" xfId="0" applyFont="1" applyFill="1" applyBorder="1" applyAlignment="1" applyProtection="1">
      <alignment horizontal="center"/>
      <protection locked="0"/>
    </xf>
    <xf numFmtId="0" fontId="16" fillId="30" borderId="33" xfId="0" applyFont="1" applyFill="1" applyBorder="1" applyAlignment="1" applyProtection="1">
      <alignment horizontal="center"/>
      <protection locked="0"/>
    </xf>
    <xf numFmtId="0" fontId="16" fillId="26" borderId="53" xfId="0" applyFont="1" applyFill="1" applyBorder="1" applyAlignment="1">
      <alignment horizontal="center"/>
    </xf>
    <xf numFmtId="0" fontId="16" fillId="26" borderId="54" xfId="0" applyFont="1" applyFill="1" applyBorder="1" applyAlignment="1">
      <alignment horizontal="center"/>
    </xf>
    <xf numFmtId="0" fontId="16" fillId="26" borderId="55" xfId="0" applyFont="1" applyFill="1" applyBorder="1" applyAlignment="1">
      <alignment horizontal="center"/>
    </xf>
    <xf numFmtId="0" fontId="16" fillId="26" borderId="64" xfId="0" applyFont="1" applyFill="1" applyBorder="1" applyAlignment="1">
      <alignment horizontal="center"/>
    </xf>
    <xf numFmtId="0" fontId="46" fillId="32" borderId="46" xfId="0" applyFont="1" applyFill="1" applyBorder="1" applyAlignment="1">
      <alignment horizontal="center" shrinkToFit="1"/>
    </xf>
    <xf numFmtId="0" fontId="6" fillId="32" borderId="47" xfId="0" applyFont="1" applyFill="1" applyBorder="1" applyAlignment="1">
      <alignment horizontal="center" shrinkToFit="1"/>
    </xf>
    <xf numFmtId="0" fontId="6" fillId="32" borderId="60" xfId="0" applyFont="1" applyFill="1" applyBorder="1" applyAlignment="1">
      <alignment horizontal="center" shrinkToFit="1"/>
    </xf>
    <xf numFmtId="0" fontId="11" fillId="33" borderId="46" xfId="0" applyFont="1" applyFill="1" applyBorder="1" applyAlignment="1">
      <alignment horizontal="center"/>
    </xf>
    <xf numFmtId="0" fontId="11" fillId="33" borderId="47" xfId="0" applyFont="1" applyFill="1" applyBorder="1" applyAlignment="1">
      <alignment horizontal="center"/>
    </xf>
    <xf numFmtId="0" fontId="11" fillId="33" borderId="48" xfId="0" applyFont="1" applyFill="1" applyBorder="1" applyAlignment="1">
      <alignment horizontal="center"/>
    </xf>
    <xf numFmtId="0" fontId="11" fillId="33" borderId="60" xfId="0" applyFont="1" applyFill="1" applyBorder="1" applyAlignment="1">
      <alignment horizontal="center"/>
    </xf>
    <xf numFmtId="3" fontId="11" fillId="33" borderId="46" xfId="22" applyNumberFormat="1" applyFont="1" applyFill="1" applyBorder="1" applyAlignment="1" applyProtection="1">
      <alignment horizontal="center"/>
    </xf>
    <xf numFmtId="3" fontId="11" fillId="33" borderId="47" xfId="22" applyNumberFormat="1" applyFont="1" applyFill="1" applyBorder="1" applyAlignment="1" applyProtection="1">
      <alignment horizontal="center"/>
    </xf>
    <xf numFmtId="3" fontId="11" fillId="33" borderId="60" xfId="22" applyNumberFormat="1" applyFont="1" applyFill="1" applyBorder="1" applyAlignment="1" applyProtection="1">
      <alignment horizontal="center"/>
    </xf>
    <xf numFmtId="0" fontId="16" fillId="34" borderId="53" xfId="0" applyFont="1" applyFill="1" applyBorder="1" applyAlignment="1">
      <alignment horizontal="center"/>
    </xf>
    <xf numFmtId="0" fontId="16" fillId="34" borderId="54" xfId="0" applyFont="1" applyFill="1" applyBorder="1" applyAlignment="1">
      <alignment horizontal="center"/>
    </xf>
    <xf numFmtId="0" fontId="16" fillId="34" borderId="55" xfId="0" applyFont="1" applyFill="1" applyBorder="1" applyAlignment="1">
      <alignment horizontal="center"/>
    </xf>
    <xf numFmtId="0" fontId="7" fillId="26" borderId="52" xfId="0" applyFont="1" applyFill="1" applyBorder="1" applyAlignment="1">
      <alignment horizontal="center"/>
    </xf>
    <xf numFmtId="0" fontId="7" fillId="30" borderId="31" xfId="0" applyFont="1" applyFill="1" applyBorder="1" applyAlignment="1" applyProtection="1">
      <alignment horizontal="center"/>
      <protection locked="0"/>
    </xf>
    <xf numFmtId="0" fontId="7" fillId="34" borderId="52" xfId="0" applyFont="1" applyFill="1" applyBorder="1" applyAlignment="1">
      <alignment horizontal="center"/>
    </xf>
    <xf numFmtId="0" fontId="16" fillId="35" borderId="61" xfId="0" applyFont="1" applyFill="1" applyBorder="1" applyAlignment="1" applyProtection="1">
      <alignment horizontal="center"/>
      <protection locked="0"/>
    </xf>
    <xf numFmtId="0" fontId="16" fillId="35" borderId="56" xfId="0" applyFont="1" applyFill="1" applyBorder="1" applyAlignment="1" applyProtection="1">
      <alignment horizontal="center"/>
      <protection locked="0"/>
    </xf>
    <xf numFmtId="0" fontId="16" fillId="35" borderId="25" xfId="0" applyFont="1" applyFill="1" applyBorder="1" applyAlignment="1" applyProtection="1">
      <alignment horizontal="center"/>
      <protection locked="0"/>
    </xf>
    <xf numFmtId="0" fontId="16" fillId="35" borderId="37" xfId="0" applyFont="1" applyFill="1" applyBorder="1" applyAlignment="1" applyProtection="1">
      <alignment horizontal="center"/>
      <protection locked="0"/>
    </xf>
    <xf numFmtId="0" fontId="16" fillId="35" borderId="8" xfId="0" applyFont="1" applyFill="1" applyBorder="1" applyAlignment="1" applyProtection="1">
      <alignment horizontal="center"/>
      <protection locked="0"/>
    </xf>
    <xf numFmtId="0" fontId="16" fillId="35" borderId="23" xfId="0" applyFont="1" applyFill="1" applyBorder="1" applyAlignment="1" applyProtection="1">
      <alignment horizontal="center"/>
      <protection locked="0"/>
    </xf>
    <xf numFmtId="0" fontId="16" fillId="35" borderId="19" xfId="0" applyFont="1" applyFill="1" applyBorder="1" applyAlignment="1" applyProtection="1">
      <alignment horizontal="center"/>
      <protection locked="0"/>
    </xf>
    <xf numFmtId="0" fontId="16" fillId="35" borderId="5" xfId="0" applyFont="1" applyFill="1" applyBorder="1" applyAlignment="1" applyProtection="1">
      <alignment horizontal="center"/>
      <protection locked="0"/>
    </xf>
    <xf numFmtId="0" fontId="16" fillId="35" borderId="11" xfId="0" applyFont="1" applyFill="1" applyBorder="1" applyAlignment="1" applyProtection="1">
      <alignment horizontal="center"/>
      <protection locked="0"/>
    </xf>
    <xf numFmtId="0" fontId="16" fillId="35" borderId="58" xfId="0" applyFont="1" applyFill="1" applyBorder="1" applyAlignment="1" applyProtection="1">
      <alignment horizontal="center"/>
      <protection locked="0"/>
    </xf>
    <xf numFmtId="0" fontId="16" fillId="35" borderId="51" xfId="0" applyFont="1" applyFill="1" applyBorder="1" applyAlignment="1" applyProtection="1">
      <alignment horizontal="center"/>
      <protection locked="0"/>
    </xf>
    <xf numFmtId="0" fontId="16" fillId="35" borderId="45" xfId="0" applyFont="1" applyFill="1" applyBorder="1" applyAlignment="1" applyProtection="1">
      <alignment horizontal="center"/>
      <protection locked="0"/>
    </xf>
    <xf numFmtId="0" fontId="16" fillId="35" borderId="59" xfId="0" applyFont="1" applyFill="1" applyBorder="1" applyAlignment="1" applyProtection="1">
      <alignment horizontal="center"/>
      <protection locked="0"/>
    </xf>
    <xf numFmtId="0" fontId="16" fillId="35" borderId="57" xfId="0" applyFont="1" applyFill="1" applyBorder="1" applyAlignment="1" applyProtection="1">
      <alignment horizontal="center"/>
      <protection locked="0"/>
    </xf>
    <xf numFmtId="0" fontId="16" fillId="35" borderId="62" xfId="0" applyFont="1" applyFill="1" applyBorder="1" applyAlignment="1" applyProtection="1">
      <alignment horizontal="center"/>
      <protection locked="0"/>
    </xf>
    <xf numFmtId="3" fontId="7" fillId="26" borderId="31" xfId="22" applyNumberFormat="1" applyFont="1" applyFill="1" applyBorder="1" applyAlignment="1" applyProtection="1">
      <alignment horizontal="center"/>
    </xf>
    <xf numFmtId="9" fontId="6" fillId="0" borderId="31" xfId="21" applyFont="1" applyFill="1" applyBorder="1" applyAlignment="1" applyProtection="1">
      <alignment horizontal="center"/>
    </xf>
    <xf numFmtId="9" fontId="6" fillId="0" borderId="53" xfId="21" applyFont="1" applyFill="1" applyBorder="1" applyAlignment="1" applyProtection="1">
      <alignment horizontal="center"/>
    </xf>
    <xf numFmtId="9" fontId="6" fillId="0" borderId="54" xfId="21" applyFont="1" applyFill="1" applyBorder="1" applyAlignment="1" applyProtection="1">
      <alignment horizontal="center"/>
    </xf>
    <xf numFmtId="9" fontId="6" fillId="0" borderId="55" xfId="21" applyFont="1" applyFill="1" applyBorder="1" applyAlignment="1" applyProtection="1">
      <alignment horizontal="center"/>
    </xf>
    <xf numFmtId="9" fontId="46" fillId="0" borderId="52" xfId="21" applyFont="1" applyFill="1" applyBorder="1" applyAlignment="1" applyProtection="1">
      <alignment horizontal="center"/>
    </xf>
    <xf numFmtId="9" fontId="6" fillId="0" borderId="17" xfId="21" applyFont="1" applyFill="1" applyBorder="1" applyAlignment="1" applyProtection="1">
      <alignment horizontal="center"/>
    </xf>
    <xf numFmtId="9" fontId="6" fillId="0" borderId="43" xfId="21" applyFont="1" applyFill="1" applyBorder="1" applyAlignment="1" applyProtection="1">
      <alignment horizontal="center"/>
    </xf>
    <xf numFmtId="9" fontId="46" fillId="0" borderId="39" xfId="21" applyFont="1" applyFill="1" applyBorder="1" applyAlignment="1" applyProtection="1">
      <alignment horizontal="center"/>
    </xf>
    <xf numFmtId="9" fontId="6" fillId="0" borderId="65" xfId="21" applyFont="1" applyFill="1" applyBorder="1" applyAlignment="1" applyProtection="1">
      <alignment horizontal="center"/>
    </xf>
    <xf numFmtId="9" fontId="6" fillId="0" borderId="2" xfId="21" applyFont="1" applyFill="1" applyBorder="1" applyAlignment="1" applyProtection="1">
      <alignment horizontal="center"/>
    </xf>
    <xf numFmtId="9" fontId="6" fillId="0" borderId="33" xfId="21" applyFont="1" applyFill="1" applyBorder="1" applyAlignment="1" applyProtection="1">
      <alignment horizontal="center"/>
    </xf>
    <xf numFmtId="9" fontId="46" fillId="0" borderId="38" xfId="21" applyFont="1" applyFill="1" applyBorder="1" applyAlignment="1" applyProtection="1">
      <alignment horizontal="center"/>
    </xf>
    <xf numFmtId="9" fontId="6" fillId="0" borderId="20" xfId="21" applyFont="1" applyFill="1" applyBorder="1" applyAlignment="1" applyProtection="1">
      <alignment horizontal="center"/>
    </xf>
    <xf numFmtId="9" fontId="46" fillId="0" borderId="31" xfId="21" applyFont="1" applyFill="1" applyBorder="1" applyAlignment="1" applyProtection="1">
      <alignment horizontal="center"/>
    </xf>
    <xf numFmtId="0" fontId="11" fillId="0" borderId="0" xfId="0" applyFont="1" applyAlignment="1">
      <alignment textRotation="90" wrapText="1"/>
    </xf>
    <xf numFmtId="9" fontId="6" fillId="29" borderId="54" xfId="21" applyFont="1" applyFill="1" applyBorder="1" applyAlignment="1" applyProtection="1">
      <alignment horizontal="center"/>
    </xf>
    <xf numFmtId="9" fontId="6" fillId="0" borderId="64" xfId="21" applyFont="1" applyFill="1" applyBorder="1" applyAlignment="1" applyProtection="1">
      <alignment horizontal="center"/>
    </xf>
    <xf numFmtId="0" fontId="11" fillId="0" borderId="15" xfId="0" applyFont="1" applyBorder="1" applyAlignment="1">
      <alignment wrapText="1"/>
    </xf>
    <xf numFmtId="49" fontId="16" fillId="0" borderId="20" xfId="0" applyNumberFormat="1" applyFont="1" applyBorder="1"/>
    <xf numFmtId="49" fontId="16" fillId="0" borderId="2" xfId="0" applyNumberFormat="1" applyFont="1" applyBorder="1"/>
    <xf numFmtId="0" fontId="11" fillId="0" borderId="0" xfId="0" applyFont="1"/>
    <xf numFmtId="0" fontId="16" fillId="0" borderId="0" xfId="0" applyFont="1" applyAlignment="1">
      <alignment horizontal="left"/>
    </xf>
    <xf numFmtId="166" fontId="16" fillId="0" borderId="0" xfId="0" applyNumberFormat="1" applyFont="1" applyAlignment="1">
      <alignment horizontal="left"/>
    </xf>
    <xf numFmtId="0" fontId="16" fillId="0" borderId="33" xfId="0" applyFont="1" applyBorder="1"/>
    <xf numFmtId="2" fontId="5" fillId="0" borderId="0" xfId="10" applyFont="1" applyFill="1"/>
    <xf numFmtId="172" fontId="6" fillId="0" borderId="3" xfId="0" quotePrefix="1" applyNumberFormat="1" applyFont="1" applyBorder="1" applyAlignment="1">
      <alignment horizontal="right" vertical="center" wrapText="1"/>
    </xf>
    <xf numFmtId="172" fontId="6" fillId="0" borderId="3" xfId="0" applyNumberFormat="1" applyFont="1" applyBorder="1" applyAlignment="1">
      <alignment horizontal="right" vertical="center" wrapText="1"/>
    </xf>
    <xf numFmtId="0" fontId="11" fillId="24" borderId="52" xfId="0" applyFont="1" applyFill="1" applyBorder="1" applyAlignment="1">
      <alignment horizontal="center" wrapText="1"/>
    </xf>
    <xf numFmtId="0" fontId="11" fillId="31" borderId="52" xfId="0" applyFont="1" applyFill="1" applyBorder="1" applyAlignment="1">
      <alignment wrapText="1"/>
    </xf>
    <xf numFmtId="0" fontId="16" fillId="30" borderId="54" xfId="0" applyFont="1" applyFill="1" applyBorder="1" applyAlignment="1" applyProtection="1">
      <alignment horizontal="center"/>
      <protection locked="0"/>
    </xf>
    <xf numFmtId="0" fontId="16" fillId="30" borderId="55" xfId="0" applyFont="1" applyFill="1" applyBorder="1" applyAlignment="1" applyProtection="1">
      <alignment horizontal="center"/>
      <protection locked="0"/>
    </xf>
    <xf numFmtId="0" fontId="7" fillId="30" borderId="52" xfId="0" applyFont="1" applyFill="1" applyBorder="1" applyAlignment="1" applyProtection="1">
      <alignment horizontal="center"/>
      <protection locked="0"/>
    </xf>
    <xf numFmtId="0" fontId="16" fillId="30" borderId="53" xfId="0" applyFont="1" applyFill="1" applyBorder="1" applyAlignment="1" applyProtection="1">
      <alignment horizontal="center"/>
      <protection locked="0"/>
    </xf>
    <xf numFmtId="0" fontId="16" fillId="30" borderId="64" xfId="0" applyFont="1" applyFill="1" applyBorder="1" applyAlignment="1" applyProtection="1">
      <alignment horizontal="center"/>
      <protection locked="0"/>
    </xf>
    <xf numFmtId="0" fontId="11" fillId="36" borderId="47" xfId="0" applyFont="1" applyFill="1" applyBorder="1" applyAlignment="1" applyProtection="1">
      <alignment horizontal="center"/>
      <protection locked="0"/>
    </xf>
    <xf numFmtId="0" fontId="11" fillId="36" borderId="48" xfId="0" applyFont="1" applyFill="1" applyBorder="1" applyAlignment="1" applyProtection="1">
      <alignment horizontal="center"/>
      <protection locked="0"/>
    </xf>
    <xf numFmtId="0" fontId="11" fillId="36" borderId="60" xfId="0" applyFont="1" applyFill="1" applyBorder="1" applyAlignment="1" applyProtection="1">
      <alignment horizontal="center"/>
      <protection locked="0"/>
    </xf>
    <xf numFmtId="0" fontId="16" fillId="37" borderId="56" xfId="0" applyFont="1" applyFill="1" applyBorder="1" applyAlignment="1" applyProtection="1">
      <alignment horizontal="center"/>
      <protection locked="0"/>
    </xf>
    <xf numFmtId="0" fontId="16" fillId="37" borderId="25" xfId="0" applyFont="1" applyFill="1" applyBorder="1" applyAlignment="1" applyProtection="1">
      <alignment horizontal="center"/>
      <protection locked="0"/>
    </xf>
    <xf numFmtId="0" fontId="16" fillId="37" borderId="37" xfId="0" applyFont="1" applyFill="1" applyBorder="1" applyAlignment="1" applyProtection="1">
      <alignment horizontal="center"/>
      <protection locked="0"/>
    </xf>
    <xf numFmtId="0" fontId="16" fillId="37" borderId="8" xfId="0" applyFont="1" applyFill="1" applyBorder="1" applyAlignment="1" applyProtection="1">
      <alignment horizontal="center"/>
      <protection locked="0"/>
    </xf>
    <xf numFmtId="0" fontId="16" fillId="37" borderId="19" xfId="0" applyFont="1" applyFill="1" applyBorder="1" applyAlignment="1" applyProtection="1">
      <alignment horizontal="center"/>
      <protection locked="0"/>
    </xf>
    <xf numFmtId="0" fontId="16" fillId="37" borderId="5" xfId="0" applyFont="1" applyFill="1" applyBorder="1" applyAlignment="1" applyProtection="1">
      <alignment horizontal="center"/>
      <protection locked="0"/>
    </xf>
    <xf numFmtId="0" fontId="16" fillId="37" borderId="11" xfId="0" applyFont="1" applyFill="1" applyBorder="1" applyAlignment="1" applyProtection="1">
      <alignment horizontal="center"/>
      <protection locked="0"/>
    </xf>
    <xf numFmtId="0" fontId="16" fillId="37" borderId="51" xfId="0" applyFont="1" applyFill="1" applyBorder="1" applyAlignment="1" applyProtection="1">
      <alignment horizontal="center"/>
      <protection locked="0"/>
    </xf>
    <xf numFmtId="0" fontId="16" fillId="37" borderId="45" xfId="0" applyFont="1" applyFill="1" applyBorder="1" applyAlignment="1" applyProtection="1">
      <alignment horizontal="center"/>
      <protection locked="0"/>
    </xf>
    <xf numFmtId="0" fontId="16" fillId="37" borderId="59" xfId="0" applyFont="1" applyFill="1" applyBorder="1" applyAlignment="1" applyProtection="1">
      <alignment horizontal="center"/>
      <protection locked="0"/>
    </xf>
    <xf numFmtId="0" fontId="16" fillId="37" borderId="57" xfId="0" applyFont="1" applyFill="1" applyBorder="1" applyAlignment="1" applyProtection="1">
      <alignment horizontal="center"/>
      <protection locked="0"/>
    </xf>
    <xf numFmtId="0" fontId="16" fillId="37" borderId="62" xfId="0" applyFont="1" applyFill="1" applyBorder="1" applyAlignment="1" applyProtection="1">
      <alignment horizontal="center"/>
      <protection locked="0"/>
    </xf>
    <xf numFmtId="0" fontId="16" fillId="37" borderId="49" xfId="0" applyFont="1" applyFill="1" applyBorder="1" applyAlignment="1" applyProtection="1">
      <alignment horizontal="center"/>
      <protection locked="0"/>
    </xf>
    <xf numFmtId="0" fontId="16" fillId="37" borderId="36" xfId="0" applyFont="1" applyFill="1" applyBorder="1" applyAlignment="1" applyProtection="1">
      <alignment horizontal="center"/>
      <protection locked="0"/>
    </xf>
    <xf numFmtId="0" fontId="16" fillId="37" borderId="63" xfId="0" applyFont="1" applyFill="1" applyBorder="1" applyAlignment="1" applyProtection="1">
      <alignment horizontal="center"/>
      <protection locked="0"/>
    </xf>
    <xf numFmtId="0" fontId="16" fillId="38" borderId="0" xfId="0" applyFont="1" applyFill="1"/>
    <xf numFmtId="0" fontId="5" fillId="38" borderId="0" xfId="0" applyFont="1" applyFill="1"/>
    <xf numFmtId="0" fontId="16" fillId="30" borderId="0" xfId="0" applyFont="1" applyFill="1"/>
    <xf numFmtId="0" fontId="5" fillId="30" borderId="0" xfId="0" applyFont="1" applyFill="1"/>
    <xf numFmtId="15" fontId="16" fillId="0" borderId="0" xfId="0" applyNumberFormat="1" applyFont="1"/>
    <xf numFmtId="165" fontId="16" fillId="39" borderId="0" xfId="0" applyNumberFormat="1" applyFont="1" applyFill="1"/>
    <xf numFmtId="165" fontId="5" fillId="39" borderId="0" xfId="0" applyNumberFormat="1" applyFont="1" applyFill="1"/>
    <xf numFmtId="0" fontId="16" fillId="39" borderId="0" xfId="0" applyFont="1" applyFill="1" applyAlignment="1">
      <alignment horizontal="left"/>
    </xf>
    <xf numFmtId="0" fontId="11" fillId="0" borderId="0" xfId="0" applyFont="1" applyAlignment="1">
      <alignment wrapText="1"/>
    </xf>
    <xf numFmtId="0" fontId="11" fillId="40" borderId="66" xfId="0" applyFont="1" applyFill="1" applyBorder="1" applyAlignment="1">
      <alignment horizontal="center" wrapText="1"/>
    </xf>
    <xf numFmtId="0" fontId="11" fillId="40" borderId="67" xfId="0" applyFont="1" applyFill="1" applyBorder="1" applyAlignment="1">
      <alignment horizontal="center" wrapText="1"/>
    </xf>
    <xf numFmtId="0" fontId="6" fillId="28" borderId="47" xfId="0" applyFont="1" applyFill="1" applyBorder="1" applyAlignment="1" applyProtection="1">
      <alignment horizontal="center" shrinkToFit="1"/>
      <protection locked="0"/>
    </xf>
    <xf numFmtId="0" fontId="6" fillId="28" borderId="48" xfId="0" applyFont="1" applyFill="1" applyBorder="1" applyAlignment="1" applyProtection="1">
      <alignment horizontal="center" shrinkToFit="1"/>
      <protection locked="0"/>
    </xf>
    <xf numFmtId="0" fontId="6" fillId="28" borderId="60" xfId="0" applyFont="1" applyFill="1" applyBorder="1" applyAlignment="1" applyProtection="1">
      <alignment horizontal="center" shrinkToFit="1"/>
      <protection locked="0"/>
    </xf>
    <xf numFmtId="0" fontId="6" fillId="0" borderId="52" xfId="0" applyFont="1" applyBorder="1" applyAlignment="1" applyProtection="1">
      <alignment wrapText="1"/>
      <protection locked="0"/>
    </xf>
    <xf numFmtId="0" fontId="6" fillId="0" borderId="68" xfId="0" applyFont="1" applyBorder="1" applyAlignment="1" applyProtection="1">
      <alignment wrapText="1"/>
      <protection locked="0"/>
    </xf>
    <xf numFmtId="0" fontId="6" fillId="0" borderId="54" xfId="0" applyFont="1" applyBorder="1" applyAlignment="1" applyProtection="1">
      <alignment wrapText="1"/>
      <protection locked="0"/>
    </xf>
    <xf numFmtId="9" fontId="6" fillId="0" borderId="0" xfId="21" applyFont="1" applyFill="1"/>
    <xf numFmtId="0" fontId="6" fillId="0" borderId="55" xfId="0" applyFont="1" applyBorder="1" applyAlignment="1" applyProtection="1">
      <alignment wrapText="1"/>
      <protection locked="0"/>
    </xf>
    <xf numFmtId="0" fontId="5" fillId="2" borderId="15" xfId="0" applyFont="1" applyFill="1" applyBorder="1"/>
    <xf numFmtId="173" fontId="32" fillId="23" borderId="13" xfId="0" applyNumberFormat="1" applyFont="1" applyFill="1" applyBorder="1" applyAlignment="1">
      <alignment horizontal="left"/>
    </xf>
    <xf numFmtId="173" fontId="32" fillId="23" borderId="0" xfId="0" applyNumberFormat="1" applyFont="1" applyFill="1" applyAlignment="1">
      <alignment horizontal="left"/>
    </xf>
    <xf numFmtId="0" fontId="34" fillId="0" borderId="0" xfId="0" applyFont="1" applyAlignment="1">
      <alignment horizontal="center"/>
    </xf>
    <xf numFmtId="8" fontId="5" fillId="0" borderId="5" xfId="0" applyNumberFormat="1" applyFont="1" applyBorder="1" applyAlignment="1" applyProtection="1">
      <alignment horizontal="left"/>
      <protection locked="0"/>
    </xf>
    <xf numFmtId="8" fontId="5" fillId="0" borderId="2" xfId="0" applyNumberFormat="1" applyFont="1" applyBorder="1" applyAlignment="1" applyProtection="1">
      <alignment horizontal="left"/>
      <protection locked="0"/>
    </xf>
    <xf numFmtId="8" fontId="5" fillId="0" borderId="17" xfId="0" applyNumberFormat="1" applyFont="1" applyBorder="1" applyAlignment="1" applyProtection="1">
      <alignment horizontal="left"/>
      <protection locked="0"/>
    </xf>
    <xf numFmtId="8" fontId="5" fillId="0" borderId="36" xfId="0" applyNumberFormat="1" applyFont="1" applyBorder="1" applyAlignment="1" applyProtection="1">
      <alignment horizontal="left"/>
      <protection locked="0"/>
    </xf>
    <xf numFmtId="8" fontId="5" fillId="0" borderId="7" xfId="0" applyNumberFormat="1" applyFont="1" applyBorder="1" applyAlignment="1" applyProtection="1">
      <alignment horizontal="left"/>
      <protection locked="0"/>
    </xf>
    <xf numFmtId="8" fontId="5" fillId="0" borderId="35" xfId="0" applyNumberFormat="1" applyFont="1" applyBorder="1" applyAlignment="1" applyProtection="1">
      <alignment horizontal="left"/>
      <protection locked="0"/>
    </xf>
    <xf numFmtId="0" fontId="5" fillId="0" borderId="37" xfId="0" applyFont="1" applyBorder="1" applyAlignment="1" applyProtection="1">
      <alignment horizontal="left"/>
      <protection locked="0"/>
    </xf>
    <xf numFmtId="0" fontId="5" fillId="0" borderId="10" xfId="0" applyFont="1" applyBorder="1" applyAlignment="1" applyProtection="1">
      <alignment horizontal="left"/>
      <protection locked="0"/>
    </xf>
    <xf numFmtId="0" fontId="5" fillId="0" borderId="30" xfId="0" applyFont="1" applyBorder="1" applyAlignment="1" applyProtection="1">
      <alignment horizontal="left"/>
      <protection locked="0"/>
    </xf>
    <xf numFmtId="0" fontId="5" fillId="0" borderId="5" xfId="0" applyFont="1" applyBorder="1" applyAlignment="1" applyProtection="1">
      <alignment horizontal="left"/>
      <protection locked="0"/>
    </xf>
    <xf numFmtId="0" fontId="5" fillId="0" borderId="2" xfId="0" applyFont="1" applyBorder="1" applyAlignment="1" applyProtection="1">
      <alignment horizontal="left"/>
      <protection locked="0"/>
    </xf>
    <xf numFmtId="0" fontId="5" fillId="0" borderId="17" xfId="0" applyFont="1" applyBorder="1" applyAlignment="1" applyProtection="1">
      <alignment horizontal="left"/>
      <protection locked="0"/>
    </xf>
    <xf numFmtId="0" fontId="5" fillId="0" borderId="36" xfId="0" applyFont="1" applyBorder="1" applyAlignment="1" applyProtection="1">
      <alignment horizontal="left"/>
      <protection locked="0"/>
    </xf>
    <xf numFmtId="0" fontId="5" fillId="0" borderId="7" xfId="0" applyFont="1" applyBorder="1" applyAlignment="1" applyProtection="1">
      <alignment horizontal="left"/>
      <protection locked="0"/>
    </xf>
    <xf numFmtId="0" fontId="5" fillId="0" borderId="35" xfId="0" applyFont="1" applyBorder="1" applyAlignment="1" applyProtection="1">
      <alignment horizontal="left"/>
      <protection locked="0"/>
    </xf>
    <xf numFmtId="49" fontId="16" fillId="0" borderId="2" xfId="0" applyNumberFormat="1" applyFont="1" applyBorder="1" applyAlignment="1" applyProtection="1">
      <alignment horizontal="left" indent="1"/>
      <protection locked="0"/>
    </xf>
    <xf numFmtId="49" fontId="16" fillId="0" borderId="20" xfId="0" applyNumberFormat="1" applyFont="1" applyBorder="1" applyAlignment="1" applyProtection="1">
      <alignment horizontal="left" indent="1"/>
      <protection locked="0"/>
    </xf>
    <xf numFmtId="8" fontId="5" fillId="0" borderId="37" xfId="0" applyNumberFormat="1" applyFont="1" applyBorder="1" applyAlignment="1" applyProtection="1">
      <alignment horizontal="left"/>
      <protection locked="0"/>
    </xf>
    <xf numFmtId="8" fontId="5" fillId="0" borderId="10" xfId="0" applyNumberFormat="1" applyFont="1" applyBorder="1" applyAlignment="1" applyProtection="1">
      <alignment horizontal="left"/>
      <protection locked="0"/>
    </xf>
    <xf numFmtId="8" fontId="5" fillId="0" borderId="30" xfId="0" applyNumberFormat="1" applyFont="1" applyBorder="1" applyAlignment="1" applyProtection="1">
      <alignment horizontal="left"/>
      <protection locked="0"/>
    </xf>
    <xf numFmtId="165" fontId="16" fillId="0" borderId="2" xfId="0" applyNumberFormat="1" applyFont="1" applyBorder="1" applyAlignment="1" applyProtection="1">
      <alignment horizontal="left"/>
      <protection locked="0"/>
    </xf>
    <xf numFmtId="173" fontId="32" fillId="23" borderId="0" xfId="0" applyNumberFormat="1" applyFont="1" applyFill="1" applyAlignment="1">
      <alignment horizontal="right"/>
    </xf>
    <xf numFmtId="7" fontId="3" fillId="8" borderId="0" xfId="0" applyNumberFormat="1" applyFont="1" applyFill="1" applyAlignment="1">
      <alignment horizontal="center"/>
    </xf>
    <xf numFmtId="7" fontId="3" fillId="8" borderId="0" xfId="0" applyNumberFormat="1" applyFont="1" applyFill="1" applyAlignment="1">
      <alignment horizontal="left"/>
    </xf>
    <xf numFmtId="7" fontId="5" fillId="8" borderId="0" xfId="0" applyNumberFormat="1" applyFont="1" applyFill="1" applyAlignment="1">
      <alignment horizontal="center"/>
    </xf>
    <xf numFmtId="0" fontId="27" fillId="12" borderId="31" xfId="0" applyFont="1" applyFill="1" applyBorder="1" applyAlignment="1">
      <alignment horizontal="left" vertical="center"/>
    </xf>
    <xf numFmtId="0" fontId="27" fillId="12" borderId="38" xfId="0" applyFont="1" applyFill="1" applyBorder="1" applyAlignment="1">
      <alignment horizontal="left" vertical="center"/>
    </xf>
    <xf numFmtId="0" fontId="18" fillId="9" borderId="38" xfId="0" applyFont="1" applyFill="1" applyBorder="1" applyAlignment="1" applyProtection="1">
      <alignment horizontal="center"/>
      <protection locked="0"/>
    </xf>
    <xf numFmtId="0" fontId="18" fillId="9" borderId="39" xfId="0" applyFont="1" applyFill="1" applyBorder="1" applyAlignment="1" applyProtection="1">
      <alignment horizontal="center"/>
      <protection locked="0"/>
    </xf>
    <xf numFmtId="0" fontId="7" fillId="12" borderId="28" xfId="0" applyFont="1" applyFill="1" applyBorder="1" applyAlignment="1">
      <alignment horizontal="center" vertical="center" wrapText="1"/>
    </xf>
    <xf numFmtId="0" fontId="7" fillId="12" borderId="15" xfId="0" applyFont="1" applyFill="1" applyBorder="1" applyAlignment="1">
      <alignment horizontal="center" vertical="center" wrapText="1"/>
    </xf>
    <xf numFmtId="0" fontId="7" fillId="12" borderId="15" xfId="0" applyFont="1" applyFill="1" applyBorder="1" applyAlignment="1">
      <alignment horizontal="left"/>
    </xf>
    <xf numFmtId="0" fontId="11" fillId="12" borderId="28" xfId="0" applyFont="1" applyFill="1" applyBorder="1" applyAlignment="1">
      <alignment horizontal="center" wrapText="1"/>
    </xf>
    <xf numFmtId="0" fontId="11" fillId="12" borderId="15" xfId="0" applyFont="1" applyFill="1" applyBorder="1" applyAlignment="1">
      <alignment horizontal="center" wrapText="1"/>
    </xf>
    <xf numFmtId="0" fontId="7" fillId="0" borderId="28" xfId="0" applyFont="1" applyBorder="1" applyAlignment="1">
      <alignment horizontal="center"/>
    </xf>
    <xf numFmtId="0" fontId="7" fillId="0" borderId="0" xfId="0" applyFont="1" applyAlignment="1">
      <alignment horizontal="center"/>
    </xf>
    <xf numFmtId="0" fontId="7" fillId="12" borderId="28" xfId="0" applyFont="1" applyFill="1" applyBorder="1" applyAlignment="1">
      <alignment horizontal="center" wrapText="1"/>
    </xf>
    <xf numFmtId="0" fontId="7" fillId="12" borderId="29" xfId="0" applyFont="1" applyFill="1" applyBorder="1" applyAlignment="1">
      <alignment horizontal="center" wrapText="1"/>
    </xf>
    <xf numFmtId="0" fontId="7" fillId="12" borderId="15" xfId="0" applyFont="1" applyFill="1" applyBorder="1" applyAlignment="1">
      <alignment horizontal="center" wrapText="1"/>
    </xf>
    <xf numFmtId="0" fontId="7" fillId="12" borderId="16" xfId="0" applyFont="1" applyFill="1" applyBorder="1" applyAlignment="1">
      <alignment horizontal="center" wrapText="1"/>
    </xf>
    <xf numFmtId="0" fontId="5" fillId="2" borderId="0" xfId="0" applyFont="1" applyFill="1" applyAlignment="1">
      <alignment horizontal="left" wrapText="1"/>
    </xf>
    <xf numFmtId="0" fontId="5" fillId="2" borderId="12" xfId="0" applyFont="1" applyFill="1" applyBorder="1" applyAlignment="1">
      <alignment horizontal="left" wrapText="1"/>
    </xf>
    <xf numFmtId="0" fontId="8" fillId="20" borderId="13" xfId="0" applyFont="1" applyFill="1" applyBorder="1" applyAlignment="1">
      <alignment horizontal="center"/>
    </xf>
    <xf numFmtId="0" fontId="8" fillId="20" borderId="0" xfId="0" applyFont="1" applyFill="1" applyAlignment="1">
      <alignment horizontal="center"/>
    </xf>
    <xf numFmtId="0" fontId="8" fillId="20" borderId="12" xfId="0" applyFont="1" applyFill="1" applyBorder="1" applyAlignment="1">
      <alignment horizontal="center"/>
    </xf>
    <xf numFmtId="0" fontId="8" fillId="21" borderId="13" xfId="0" applyFont="1" applyFill="1" applyBorder="1" applyAlignment="1">
      <alignment horizontal="center"/>
    </xf>
    <xf numFmtId="0" fontId="8" fillId="21" borderId="0" xfId="0" applyFont="1" applyFill="1" applyAlignment="1">
      <alignment horizontal="center"/>
    </xf>
    <xf numFmtId="0" fontId="8" fillId="21" borderId="12" xfId="0" applyFont="1" applyFill="1" applyBorder="1" applyAlignment="1">
      <alignment horizontal="center"/>
    </xf>
    <xf numFmtId="0" fontId="5" fillId="2" borderId="13" xfId="0" applyFont="1" applyFill="1" applyBorder="1" applyAlignment="1">
      <alignment horizontal="left" vertical="top" wrapText="1"/>
    </xf>
    <xf numFmtId="0" fontId="0" fillId="2" borderId="0" xfId="0" applyFill="1" applyAlignment="1">
      <alignment horizontal="left" vertical="top" wrapText="1"/>
    </xf>
    <xf numFmtId="0" fontId="0" fillId="2" borderId="12" xfId="0" applyFill="1" applyBorder="1" applyAlignment="1">
      <alignment horizontal="left" vertical="top" wrapText="1"/>
    </xf>
    <xf numFmtId="0" fontId="6" fillId="0" borderId="2"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11" fillId="10" borderId="34" xfId="0" applyFont="1" applyFill="1" applyBorder="1" applyAlignment="1" applyProtection="1">
      <alignment horizontal="left" vertical="center" wrapText="1"/>
      <protection locked="0"/>
    </xf>
    <xf numFmtId="0" fontId="11" fillId="10" borderId="25" xfId="0" applyFont="1" applyFill="1" applyBorder="1" applyAlignment="1" applyProtection="1">
      <alignment horizontal="left" vertical="center" wrapText="1"/>
      <protection locked="0"/>
    </xf>
    <xf numFmtId="0" fontId="11" fillId="10" borderId="37" xfId="0" applyFont="1" applyFill="1" applyBorder="1" applyAlignment="1" applyProtection="1">
      <alignment horizontal="left" vertical="center" wrapText="1"/>
      <protection locked="0"/>
    </xf>
    <xf numFmtId="0" fontId="7" fillId="10" borderId="14" xfId="0" applyFont="1" applyFill="1" applyBorder="1" applyAlignment="1">
      <alignment horizontal="left"/>
    </xf>
    <xf numFmtId="0" fontId="7" fillId="10" borderId="15" xfId="0" applyFont="1" applyFill="1" applyBorder="1" applyAlignment="1">
      <alignment horizontal="left"/>
    </xf>
    <xf numFmtId="0" fontId="7" fillId="10" borderId="40" xfId="0" applyFont="1" applyFill="1" applyBorder="1" applyAlignment="1">
      <alignment horizontal="left"/>
    </xf>
    <xf numFmtId="0" fontId="13" fillId="10" borderId="9" xfId="0" applyFont="1" applyFill="1" applyBorder="1" applyAlignment="1">
      <alignment horizontal="left"/>
    </xf>
    <xf numFmtId="0" fontId="13" fillId="10" borderId="10" xfId="0" applyFont="1" applyFill="1" applyBorder="1" applyAlignment="1">
      <alignment horizontal="left"/>
    </xf>
    <xf numFmtId="0" fontId="13" fillId="10" borderId="24" xfId="0" applyFont="1" applyFill="1" applyBorder="1" applyAlignment="1">
      <alignment horizontal="left"/>
    </xf>
    <xf numFmtId="2" fontId="5" fillId="0" borderId="0" xfId="10" applyFont="1" applyFill="1" applyAlignment="1">
      <alignment horizontal="center"/>
    </xf>
    <xf numFmtId="0" fontId="11" fillId="13" borderId="34" xfId="0" applyFont="1" applyFill="1" applyBorder="1" applyAlignment="1">
      <alignment horizontal="left" vertical="center"/>
    </xf>
    <xf numFmtId="0" fontId="11" fillId="13" borderId="25" xfId="0" applyFont="1" applyFill="1" applyBorder="1" applyAlignment="1">
      <alignment horizontal="left" vertical="center"/>
    </xf>
    <xf numFmtId="0" fontId="11" fillId="13" borderId="23" xfId="0" applyFont="1" applyFill="1" applyBorder="1" applyAlignment="1">
      <alignment horizontal="left" vertical="center"/>
    </xf>
    <xf numFmtId="0" fontId="11" fillId="13" borderId="19" xfId="0" applyFont="1" applyFill="1" applyBorder="1" applyAlignment="1">
      <alignment horizontal="left" vertical="center"/>
    </xf>
    <xf numFmtId="0" fontId="11" fillId="13" borderId="37" xfId="0" applyFont="1" applyFill="1" applyBorder="1" applyAlignment="1">
      <alignment horizontal="center"/>
    </xf>
    <xf numFmtId="0" fontId="11" fillId="13" borderId="10" xfId="0" applyFont="1" applyFill="1" applyBorder="1" applyAlignment="1">
      <alignment horizontal="center"/>
    </xf>
    <xf numFmtId="0" fontId="6" fillId="0" borderId="7" xfId="0" applyFont="1" applyBorder="1" applyAlignment="1" applyProtection="1">
      <alignment horizontal="left" vertical="center" shrinkToFit="1"/>
      <protection locked="0"/>
    </xf>
    <xf numFmtId="165" fontId="16" fillId="0" borderId="2" xfId="0" applyNumberFormat="1" applyFont="1" applyBorder="1" applyAlignment="1">
      <alignment horizontal="left"/>
    </xf>
    <xf numFmtId="0" fontId="8" fillId="12" borderId="31" xfId="0" applyFont="1" applyFill="1" applyBorder="1" applyAlignment="1">
      <alignment horizontal="left"/>
    </xf>
    <xf numFmtId="0" fontId="8" fillId="12" borderId="38" xfId="0" applyFont="1" applyFill="1" applyBorder="1" applyAlignment="1">
      <alignment horizontal="left"/>
    </xf>
    <xf numFmtId="0" fontId="18" fillId="9" borderId="38" xfId="0" applyFont="1" applyFill="1" applyBorder="1" applyAlignment="1">
      <alignment horizontal="center"/>
    </xf>
    <xf numFmtId="0" fontId="18" fillId="9" borderId="39" xfId="0" applyFont="1" applyFill="1" applyBorder="1" applyAlignment="1">
      <alignment horizontal="center"/>
    </xf>
    <xf numFmtId="0" fontId="6" fillId="0" borderId="3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16" fillId="3" borderId="5" xfId="15" applyFont="1" applyFill="1" applyBorder="1" applyAlignment="1" applyProtection="1">
      <alignment horizontal="center"/>
      <protection locked="0"/>
    </xf>
    <xf numFmtId="0" fontId="16" fillId="3" borderId="2" xfId="15" applyFont="1" applyFill="1" applyBorder="1" applyAlignment="1" applyProtection="1">
      <alignment horizontal="center"/>
      <protection locked="0"/>
    </xf>
    <xf numFmtId="0" fontId="16" fillId="3" borderId="4" xfId="15" applyFont="1" applyFill="1" applyBorder="1" applyAlignment="1" applyProtection="1">
      <alignment horizontal="center"/>
      <protection locked="0"/>
    </xf>
    <xf numFmtId="170" fontId="16" fillId="3" borderId="2" xfId="15" applyNumberFormat="1" applyFont="1" applyFill="1" applyBorder="1" applyAlignment="1" applyProtection="1">
      <alignment horizontal="center"/>
      <protection locked="0"/>
    </xf>
    <xf numFmtId="0" fontId="7" fillId="12" borderId="9" xfId="15" applyFont="1" applyFill="1" applyBorder="1" applyAlignment="1">
      <alignment horizontal="left"/>
    </xf>
    <xf numFmtId="0" fontId="7" fillId="12" borderId="10" xfId="15" applyFont="1" applyFill="1" applyBorder="1" applyAlignment="1">
      <alignment horizontal="left"/>
    </xf>
    <xf numFmtId="0" fontId="7" fillId="12" borderId="37" xfId="15" applyFont="1" applyFill="1" applyBorder="1" applyAlignment="1">
      <alignment horizontal="center"/>
    </xf>
    <xf numFmtId="0" fontId="7" fillId="12" borderId="10" xfId="15" applyFont="1" applyFill="1" applyBorder="1" applyAlignment="1">
      <alignment horizontal="center"/>
    </xf>
    <xf numFmtId="0" fontId="7" fillId="12" borderId="24" xfId="15" applyFont="1" applyFill="1" applyBorder="1" applyAlignment="1">
      <alignment horizontal="center"/>
    </xf>
    <xf numFmtId="171" fontId="16" fillId="3" borderId="2" xfId="15" applyNumberFormat="1" applyFont="1" applyFill="1" applyBorder="1" applyAlignment="1" applyProtection="1">
      <alignment horizontal="center"/>
      <protection locked="0"/>
    </xf>
    <xf numFmtId="0" fontId="8" fillId="12" borderId="31" xfId="15" applyFont="1" applyFill="1" applyBorder="1" applyAlignment="1">
      <alignment horizontal="left" vertical="center"/>
    </xf>
    <xf numFmtId="0" fontId="8" fillId="12" borderId="38" xfId="15" applyFont="1" applyFill="1" applyBorder="1" applyAlignment="1">
      <alignment horizontal="left" vertical="center"/>
    </xf>
    <xf numFmtId="0" fontId="19" fillId="9" borderId="38" xfId="15" applyFont="1" applyFill="1" applyBorder="1" applyAlignment="1">
      <alignment horizontal="center" vertical="center"/>
    </xf>
    <xf numFmtId="0" fontId="19" fillId="9" borderId="39" xfId="15" applyFont="1" applyFill="1" applyBorder="1" applyAlignment="1">
      <alignment horizontal="center" vertical="center"/>
    </xf>
    <xf numFmtId="165" fontId="16" fillId="3" borderId="2" xfId="0" applyNumberFormat="1" applyFont="1" applyFill="1" applyBorder="1" applyAlignment="1">
      <alignment horizontal="left"/>
    </xf>
    <xf numFmtId="0" fontId="7" fillId="12" borderId="25" xfId="15" applyFont="1" applyFill="1" applyBorder="1" applyAlignment="1">
      <alignment horizontal="center"/>
    </xf>
    <xf numFmtId="0" fontId="7" fillId="12" borderId="8" xfId="15" applyFont="1" applyFill="1" applyBorder="1" applyAlignment="1">
      <alignment horizontal="center"/>
    </xf>
    <xf numFmtId="0" fontId="7" fillId="12" borderId="18" xfId="15" applyFont="1" applyFill="1" applyBorder="1" applyAlignment="1">
      <alignment horizontal="center"/>
    </xf>
    <xf numFmtId="0" fontId="7" fillId="12" borderId="29" xfId="15" applyFont="1" applyFill="1" applyBorder="1" applyAlignment="1">
      <alignment horizontal="center"/>
    </xf>
    <xf numFmtId="0" fontId="34" fillId="0" borderId="0" xfId="0" applyFont="1" applyAlignment="1">
      <alignment horizontal="center" vertical="center"/>
    </xf>
    <xf numFmtId="7" fontId="16" fillId="8" borderId="5" xfId="3" applyFont="1" applyFill="1" applyBorder="1"/>
    <xf numFmtId="7" fontId="16" fillId="8" borderId="17" xfId="3" applyFont="1" applyFill="1" applyBorder="1"/>
    <xf numFmtId="7" fontId="11" fillId="8" borderId="36" xfId="3" applyFont="1" applyFill="1" applyBorder="1"/>
    <xf numFmtId="7" fontId="11" fillId="8" borderId="35" xfId="3" applyFont="1" applyFill="1" applyBorder="1"/>
    <xf numFmtId="0" fontId="7" fillId="12" borderId="30" xfId="15" applyFont="1" applyFill="1" applyBorder="1" applyAlignment="1">
      <alignment horizontal="center"/>
    </xf>
    <xf numFmtId="0" fontId="7" fillId="7" borderId="9" xfId="15" applyFont="1" applyFill="1" applyBorder="1" applyAlignment="1">
      <alignment horizontal="left"/>
    </xf>
    <xf numFmtId="0" fontId="7" fillId="7" borderId="10" xfId="15" applyFont="1" applyFill="1" applyBorder="1" applyAlignment="1">
      <alignment horizontal="left"/>
    </xf>
    <xf numFmtId="0" fontId="7" fillId="7" borderId="25" xfId="15" applyFont="1" applyFill="1" applyBorder="1" applyAlignment="1">
      <alignment horizontal="center"/>
    </xf>
    <xf numFmtId="0" fontId="7" fillId="7" borderId="8" xfId="15" applyFont="1" applyFill="1" applyBorder="1" applyAlignment="1">
      <alignment horizontal="center"/>
    </xf>
    <xf numFmtId="0" fontId="7" fillId="12" borderId="31" xfId="15" applyFont="1" applyFill="1" applyBorder="1" applyAlignment="1">
      <alignment horizontal="left" vertical="center"/>
    </xf>
    <xf numFmtId="0" fontId="7" fillId="12" borderId="38" xfId="15" applyFont="1" applyFill="1" applyBorder="1" applyAlignment="1">
      <alignment horizontal="left" vertical="center"/>
    </xf>
    <xf numFmtId="0" fontId="7" fillId="7" borderId="37" xfId="15" applyFont="1" applyFill="1" applyBorder="1" applyAlignment="1">
      <alignment horizontal="center"/>
    </xf>
    <xf numFmtId="0" fontId="7" fillId="7" borderId="10" xfId="15" applyFont="1" applyFill="1" applyBorder="1" applyAlignment="1">
      <alignment horizontal="center"/>
    </xf>
    <xf numFmtId="0" fontId="7" fillId="7" borderId="24" xfId="15" applyFont="1" applyFill="1" applyBorder="1" applyAlignment="1">
      <alignment horizontal="center"/>
    </xf>
    <xf numFmtId="0" fontId="7" fillId="7" borderId="18" xfId="15" applyFont="1" applyFill="1" applyBorder="1" applyAlignment="1">
      <alignment horizontal="center"/>
    </xf>
    <xf numFmtId="0" fontId="7" fillId="7" borderId="29" xfId="15" applyFont="1" applyFill="1" applyBorder="1" applyAlignment="1">
      <alignment horizontal="center"/>
    </xf>
    <xf numFmtId="0" fontId="16" fillId="7" borderId="5" xfId="15" applyFont="1" applyFill="1" applyBorder="1" applyAlignment="1">
      <alignment horizontal="center"/>
    </xf>
    <xf numFmtId="0" fontId="16" fillId="7" borderId="2" xfId="15" applyFont="1" applyFill="1" applyBorder="1" applyAlignment="1">
      <alignment horizontal="center"/>
    </xf>
    <xf numFmtId="0" fontId="16" fillId="7" borderId="4" xfId="15" applyFont="1" applyFill="1" applyBorder="1" applyAlignment="1">
      <alignment horizontal="center"/>
    </xf>
    <xf numFmtId="170" fontId="16" fillId="7" borderId="2" xfId="15" applyNumberFormat="1" applyFont="1" applyFill="1" applyBorder="1" applyAlignment="1">
      <alignment horizontal="center"/>
    </xf>
    <xf numFmtId="7" fontId="11" fillId="8" borderId="41" xfId="3" applyFont="1" applyFill="1" applyBorder="1"/>
    <xf numFmtId="7" fontId="11" fillId="8" borderId="16" xfId="3" applyFont="1" applyFill="1" applyBorder="1"/>
    <xf numFmtId="0" fontId="7" fillId="7" borderId="30" xfId="15" applyFont="1" applyFill="1" applyBorder="1" applyAlignment="1">
      <alignment horizontal="center"/>
    </xf>
    <xf numFmtId="171" fontId="16" fillId="7" borderId="2" xfId="15" applyNumberFormat="1" applyFont="1" applyFill="1" applyBorder="1" applyAlignment="1">
      <alignment horizontal="center"/>
    </xf>
    <xf numFmtId="7" fontId="11" fillId="8" borderId="45" xfId="3" applyFont="1" applyFill="1" applyBorder="1"/>
    <xf numFmtId="7" fontId="11" fillId="8" borderId="43" xfId="3" applyFont="1" applyFill="1" applyBorder="1"/>
    <xf numFmtId="0" fontId="7" fillId="7" borderId="31" xfId="15" applyFont="1" applyFill="1" applyBorder="1" applyAlignment="1">
      <alignment horizontal="left" vertical="center"/>
    </xf>
    <xf numFmtId="0" fontId="7" fillId="7" borderId="38" xfId="15" applyFont="1" applyFill="1" applyBorder="1" applyAlignment="1">
      <alignment horizontal="left" vertical="center"/>
    </xf>
    <xf numFmtId="7" fontId="7" fillId="8" borderId="31" xfId="3" applyFont="1" applyFill="1" applyBorder="1" applyAlignment="1">
      <alignment vertical="center"/>
    </xf>
    <xf numFmtId="7" fontId="7" fillId="8" borderId="39" xfId="3" applyFont="1" applyFill="1" applyBorder="1" applyAlignment="1">
      <alignment vertical="center"/>
    </xf>
    <xf numFmtId="0" fontId="34" fillId="0" borderId="28" xfId="0" applyFont="1" applyBorder="1" applyAlignment="1">
      <alignment horizontal="center"/>
    </xf>
    <xf numFmtId="0" fontId="8" fillId="10" borderId="31" xfId="15" applyFont="1" applyFill="1" applyBorder="1" applyAlignment="1">
      <alignment horizontal="left" vertical="center"/>
    </xf>
    <xf numFmtId="0" fontId="8" fillId="10" borderId="38" xfId="15" applyFont="1" applyFill="1" applyBorder="1" applyAlignment="1">
      <alignment horizontal="left" vertical="center"/>
    </xf>
    <xf numFmtId="0" fontId="16" fillId="0" borderId="20" xfId="0" applyFont="1" applyBorder="1" applyAlignment="1">
      <alignment horizontal="center"/>
    </xf>
    <xf numFmtId="166" fontId="16" fillId="0" borderId="2" xfId="0" applyNumberFormat="1" applyFont="1" applyBorder="1" applyAlignment="1">
      <alignment horizontal="center"/>
    </xf>
    <xf numFmtId="10" fontId="21" fillId="22" borderId="2" xfId="21" applyNumberFormat="1" applyFont="1" applyFill="1" applyBorder="1" applyAlignment="1" applyProtection="1">
      <alignment horizontal="left"/>
    </xf>
    <xf numFmtId="7" fontId="5" fillId="2" borderId="5" xfId="3" applyFont="1" applyBorder="1" applyAlignment="1">
      <alignment horizontal="right" indent="3"/>
    </xf>
    <xf numFmtId="7" fontId="5" fillId="2" borderId="2" xfId="3" applyFont="1" applyBorder="1" applyAlignment="1">
      <alignment horizontal="right" indent="3"/>
    </xf>
    <xf numFmtId="7" fontId="5" fillId="2" borderId="4" xfId="3" applyFont="1" applyBorder="1" applyAlignment="1">
      <alignment horizontal="right" indent="3"/>
    </xf>
    <xf numFmtId="0" fontId="5" fillId="3" borderId="5" xfId="22" applyNumberFormat="1" applyFont="1" applyFill="1" applyBorder="1" applyAlignment="1" applyProtection="1">
      <alignment horizontal="center"/>
    </xf>
    <xf numFmtId="0" fontId="5" fillId="3" borderId="2" xfId="22" applyNumberFormat="1" applyFont="1" applyFill="1" applyBorder="1" applyAlignment="1" applyProtection="1">
      <alignment horizontal="center"/>
    </xf>
    <xf numFmtId="0" fontId="5" fillId="3" borderId="4" xfId="22" applyNumberFormat="1" applyFont="1" applyFill="1" applyBorder="1" applyAlignment="1" applyProtection="1">
      <alignment horizontal="center"/>
    </xf>
    <xf numFmtId="10" fontId="21" fillId="22" borderId="2" xfId="21" applyNumberFormat="1" applyFont="1" applyFill="1" applyBorder="1" applyAlignment="1" applyProtection="1">
      <alignment horizontal="right"/>
    </xf>
    <xf numFmtId="0" fontId="16" fillId="10" borderId="7" xfId="15" applyFont="1" applyFill="1" applyBorder="1" applyAlignment="1">
      <alignment horizontal="center"/>
    </xf>
    <xf numFmtId="174" fontId="36" fillId="0" borderId="2" xfId="15" applyNumberFormat="1" applyFont="1" applyBorder="1" applyAlignment="1" applyProtection="1">
      <alignment horizontal="right"/>
      <protection locked="0"/>
    </xf>
    <xf numFmtId="175" fontId="36" fillId="0" borderId="2" xfId="21" quotePrefix="1" applyNumberFormat="1" applyFont="1" applyFill="1" applyBorder="1" applyAlignment="1" applyProtection="1">
      <alignment horizontal="center"/>
      <protection locked="0"/>
    </xf>
    <xf numFmtId="0" fontId="7" fillId="10" borderId="9" xfId="15" applyFont="1" applyFill="1" applyBorder="1" applyAlignment="1">
      <alignment horizontal="left"/>
    </xf>
    <xf numFmtId="0" fontId="7" fillId="10" borderId="10" xfId="15" applyFont="1" applyFill="1" applyBorder="1" applyAlignment="1">
      <alignment horizontal="left"/>
    </xf>
    <xf numFmtId="0" fontId="7" fillId="10" borderId="37" xfId="15" applyFont="1" applyFill="1" applyBorder="1" applyAlignment="1">
      <alignment horizontal="center"/>
    </xf>
    <xf numFmtId="0" fontId="7" fillId="10" borderId="30" xfId="15" applyFont="1" applyFill="1" applyBorder="1" applyAlignment="1">
      <alignment horizontal="center"/>
    </xf>
    <xf numFmtId="0" fontId="7" fillId="10" borderId="10" xfId="15" applyFont="1" applyFill="1" applyBorder="1" applyAlignment="1" applyProtection="1">
      <alignment horizontal="center"/>
      <protection locked="0"/>
    </xf>
    <xf numFmtId="0" fontId="7" fillId="10" borderId="24" xfId="15" applyFont="1" applyFill="1" applyBorder="1" applyAlignment="1" applyProtection="1">
      <alignment horizontal="center"/>
      <protection locked="0"/>
    </xf>
    <xf numFmtId="0" fontId="7" fillId="10" borderId="37" xfId="15" applyFont="1" applyFill="1" applyBorder="1" applyAlignment="1" applyProtection="1">
      <alignment horizontal="center"/>
      <protection locked="0"/>
    </xf>
    <xf numFmtId="168" fontId="5" fillId="3" borderId="5" xfId="22" applyNumberFormat="1" applyFont="1" applyFill="1" applyBorder="1" applyAlignment="1" applyProtection="1">
      <alignment horizontal="center"/>
    </xf>
    <xf numFmtId="168" fontId="5" fillId="3" borderId="2" xfId="22" applyNumberFormat="1" applyFont="1" applyFill="1" applyBorder="1" applyAlignment="1" applyProtection="1">
      <alignment horizontal="center"/>
    </xf>
    <xf numFmtId="168" fontId="5" fillId="3" borderId="4" xfId="22" applyNumberFormat="1" applyFont="1" applyFill="1" applyBorder="1" applyAlignment="1" applyProtection="1">
      <alignment horizontal="center"/>
    </xf>
    <xf numFmtId="7" fontId="16" fillId="2" borderId="2" xfId="3" applyFont="1" applyBorder="1" applyAlignment="1">
      <alignment horizontal="right" indent="1"/>
    </xf>
    <xf numFmtId="7" fontId="16" fillId="2" borderId="4" xfId="3" applyFont="1" applyBorder="1" applyAlignment="1">
      <alignment horizontal="right" indent="1"/>
    </xf>
    <xf numFmtId="0" fontId="5" fillId="7" borderId="10" xfId="15" applyFill="1" applyBorder="1" applyAlignment="1" applyProtection="1">
      <alignment horizontal="center"/>
      <protection locked="0"/>
    </xf>
    <xf numFmtId="0" fontId="5" fillId="7" borderId="24" xfId="15" applyFill="1" applyBorder="1" applyAlignment="1" applyProtection="1">
      <alignment horizontal="center"/>
      <protection locked="0"/>
    </xf>
    <xf numFmtId="0" fontId="5" fillId="7" borderId="10" xfId="15" applyFill="1" applyBorder="1" applyAlignment="1">
      <alignment horizontal="center"/>
    </xf>
    <xf numFmtId="169" fontId="16" fillId="3" borderId="5" xfId="15" applyNumberFormat="1" applyFont="1" applyFill="1" applyBorder="1" applyAlignment="1">
      <alignment horizontal="right" indent="1"/>
    </xf>
    <xf numFmtId="169" fontId="16" fillId="3" borderId="4" xfId="15" applyNumberFormat="1" applyFont="1" applyFill="1" applyBorder="1" applyAlignment="1">
      <alignment horizontal="right" indent="1"/>
    </xf>
    <xf numFmtId="169" fontId="16" fillId="3" borderId="2" xfId="15" applyNumberFormat="1" applyFont="1" applyFill="1" applyBorder="1" applyAlignment="1">
      <alignment horizontal="right" indent="1"/>
    </xf>
    <xf numFmtId="169" fontId="16" fillId="10" borderId="36" xfId="15" applyNumberFormat="1" applyFont="1" applyFill="1" applyBorder="1" applyAlignment="1">
      <alignment horizontal="right" indent="1"/>
    </xf>
    <xf numFmtId="169" fontId="16" fillId="10" borderId="26" xfId="15" applyNumberFormat="1" applyFont="1" applyFill="1" applyBorder="1" applyAlignment="1">
      <alignment horizontal="right" indent="1"/>
    </xf>
    <xf numFmtId="0" fontId="16" fillId="10" borderId="7" xfId="15" applyFont="1" applyFill="1" applyBorder="1" applyAlignment="1">
      <alignment horizontal="right" indent="1"/>
    </xf>
    <xf numFmtId="0" fontId="16" fillId="10" borderId="26" xfId="15" applyFont="1" applyFill="1" applyBorder="1" applyAlignment="1">
      <alignment horizontal="right" indent="1"/>
    </xf>
    <xf numFmtId="7" fontId="2" fillId="15" borderId="38" xfId="23" applyFont="1" applyFill="1" applyBorder="1" applyAlignment="1">
      <alignment horizontal="center" vertical="center"/>
    </xf>
    <xf numFmtId="7" fontId="2" fillId="15" borderId="39" xfId="23" applyFont="1" applyFill="1" applyBorder="1" applyAlignment="1">
      <alignment horizontal="center" vertical="center"/>
    </xf>
    <xf numFmtId="7" fontId="16" fillId="10" borderId="7" xfId="15" applyNumberFormat="1" applyFont="1" applyFill="1" applyBorder="1" applyAlignment="1">
      <alignment horizontal="right" indent="1"/>
    </xf>
    <xf numFmtId="0" fontId="11" fillId="27" borderId="31" xfId="0" applyFont="1" applyFill="1" applyBorder="1" applyAlignment="1">
      <alignment horizontal="center" wrapText="1"/>
    </xf>
    <xf numFmtId="0" fontId="11" fillId="27" borderId="38" xfId="0" applyFont="1" applyFill="1" applyBorder="1" applyAlignment="1">
      <alignment horizontal="center" wrapText="1"/>
    </xf>
    <xf numFmtId="0" fontId="11" fillId="27" borderId="39" xfId="0" applyFont="1" applyFill="1" applyBorder="1" applyAlignment="1">
      <alignment horizontal="center" wrapText="1"/>
    </xf>
    <xf numFmtId="0" fontId="11" fillId="24" borderId="31" xfId="0" applyFont="1" applyFill="1" applyBorder="1" applyAlignment="1">
      <alignment horizontal="center" wrapText="1"/>
    </xf>
    <xf numFmtId="0" fontId="11" fillId="24" borderId="38" xfId="0" applyFont="1" applyFill="1" applyBorder="1" applyAlignment="1">
      <alignment horizontal="center" wrapText="1"/>
    </xf>
    <xf numFmtId="0" fontId="11" fillId="24" borderId="39" xfId="0" applyFont="1" applyFill="1" applyBorder="1" applyAlignment="1">
      <alignment horizontal="center" wrapText="1"/>
    </xf>
    <xf numFmtId="0" fontId="8" fillId="12" borderId="13" xfId="0" applyFont="1" applyFill="1" applyBorder="1" applyAlignment="1">
      <alignment horizontal="left"/>
    </xf>
    <xf numFmtId="0" fontId="8" fillId="12" borderId="0" xfId="0" applyFont="1" applyFill="1" applyAlignment="1">
      <alignment horizontal="left"/>
    </xf>
    <xf numFmtId="0" fontId="6" fillId="0" borderId="2" xfId="0" applyFont="1" applyBorder="1" applyAlignment="1">
      <alignment horizontal="left" vertical="center" shrinkToFit="1"/>
    </xf>
    <xf numFmtId="0" fontId="46" fillId="0" borderId="0" xfId="0" applyFont="1" applyAlignment="1">
      <alignment horizontal="center" textRotation="90" wrapText="1"/>
    </xf>
    <xf numFmtId="0" fontId="46" fillId="0" borderId="15" xfId="0" applyFont="1" applyBorder="1" applyAlignment="1">
      <alignment horizontal="center" textRotation="90" wrapText="1"/>
    </xf>
    <xf numFmtId="0" fontId="11" fillId="0" borderId="0" xfId="0" applyFont="1" applyAlignment="1">
      <alignment horizontal="center" textRotation="90" wrapText="1"/>
    </xf>
    <xf numFmtId="0" fontId="11" fillId="0" borderId="15" xfId="0" applyFont="1" applyBorder="1" applyAlignment="1">
      <alignment horizontal="center" textRotation="90" wrapText="1"/>
    </xf>
    <xf numFmtId="0" fontId="11" fillId="10" borderId="34" xfId="0" applyFont="1" applyFill="1" applyBorder="1" applyAlignment="1">
      <alignment horizontal="left" vertical="center" wrapText="1"/>
    </xf>
    <xf numFmtId="0" fontId="11" fillId="10" borderId="25" xfId="0" applyFont="1" applyFill="1" applyBorder="1" applyAlignment="1">
      <alignment horizontal="left" vertical="center" wrapText="1"/>
    </xf>
    <xf numFmtId="0" fontId="7" fillId="10" borderId="31" xfId="0" applyFont="1" applyFill="1" applyBorder="1" applyAlignment="1">
      <alignment horizontal="left"/>
    </xf>
    <xf numFmtId="0" fontId="7" fillId="10" borderId="38" xfId="0" applyFont="1" applyFill="1" applyBorder="1" applyAlignment="1">
      <alignment horizontal="left"/>
    </xf>
  </cellXfs>
  <cellStyles count="25">
    <cellStyle name="Comma" xfId="22" builtinId="3"/>
    <cellStyle name="Comma0" xfId="1" xr:uid="{00000000-0005-0000-0000-000001000000}"/>
    <cellStyle name="Comma0 2" xfId="2" xr:uid="{00000000-0005-0000-0000-000002000000}"/>
    <cellStyle name="Currency" xfId="3" builtinId="4"/>
    <cellStyle name="Currency 2" xfId="4" xr:uid="{00000000-0005-0000-0000-000004000000}"/>
    <cellStyle name="Currency 2 2" xfId="23" xr:uid="{00000000-0005-0000-0000-000005000000}"/>
    <cellStyle name="Currency 3" xfId="5" xr:uid="{00000000-0005-0000-0000-000006000000}"/>
    <cellStyle name="Currency0" xfId="6" xr:uid="{00000000-0005-0000-0000-000007000000}"/>
    <cellStyle name="Currency0 2" xfId="7" xr:uid="{00000000-0005-0000-0000-000008000000}"/>
    <cellStyle name="Date" xfId="8" xr:uid="{00000000-0005-0000-0000-000009000000}"/>
    <cellStyle name="Date 2" xfId="9" xr:uid="{00000000-0005-0000-0000-00000A000000}"/>
    <cellStyle name="Fixed" xfId="10" xr:uid="{00000000-0005-0000-0000-00000B000000}"/>
    <cellStyle name="Fixed 2" xfId="11" xr:uid="{00000000-0005-0000-0000-00000C000000}"/>
    <cellStyle name="Fixed_NDOR ICE for WETLANDS 8.2.10" xfId="12" xr:uid="{00000000-0005-0000-0000-00000D000000}"/>
    <cellStyle name="Heading 1" xfId="13" builtinId="16" customBuiltin="1"/>
    <cellStyle name="Heading 2" xfId="14" builtinId="17" customBuiltin="1"/>
    <cellStyle name="Hyperlink" xfId="24" builtinId="8"/>
    <cellStyle name="Normal" xfId="0" builtinId="0"/>
    <cellStyle name="Normal 2" xfId="15" xr:uid="{00000000-0005-0000-0000-000012000000}"/>
    <cellStyle name="Normal 2 2" xfId="16" xr:uid="{00000000-0005-0000-0000-000013000000}"/>
    <cellStyle name="Normal 3" xfId="17" xr:uid="{00000000-0005-0000-0000-000014000000}"/>
    <cellStyle name="Percent" xfId="21" builtinId="5"/>
    <cellStyle name="Percent 2" xfId="18" xr:uid="{00000000-0005-0000-0000-000016000000}"/>
    <cellStyle name="Total" xfId="19" builtinId="25" customBuiltin="1"/>
    <cellStyle name="Total 2" xfId="20" xr:uid="{00000000-0005-0000-0000-000018000000}"/>
  </cellStyles>
  <dxfs count="59">
    <dxf>
      <fill>
        <patternFill>
          <bgColor rgb="FFFFFFB3"/>
        </patternFill>
      </fill>
    </dxf>
    <dxf>
      <fill>
        <patternFill>
          <bgColor rgb="FFFFE389"/>
        </patternFill>
      </fill>
    </dxf>
    <dxf>
      <fill>
        <patternFill>
          <bgColor rgb="FFFFC7CE"/>
        </patternFill>
      </fill>
    </dxf>
    <dxf>
      <font>
        <b/>
        <i val="0"/>
        <color rgb="FF9C0006"/>
      </font>
      <fill>
        <patternFill>
          <bgColor rgb="FFFFA7B1"/>
        </patternFill>
      </fill>
    </dxf>
    <dxf>
      <fill>
        <patternFill patternType="solid">
          <bgColor rgb="FFD2ECB6"/>
        </patternFill>
      </fill>
    </dxf>
    <dxf>
      <font>
        <strike val="0"/>
        <color auto="1"/>
      </font>
      <fill>
        <patternFill patternType="none">
          <bgColor auto="1"/>
        </patternFill>
      </fill>
    </dxf>
    <dxf>
      <fill>
        <patternFill>
          <bgColor theme="4" tint="0.79998168889431442"/>
        </patternFill>
      </fill>
    </dxf>
    <dxf>
      <font>
        <b/>
        <i val="0"/>
        <color auto="1"/>
      </font>
      <fill>
        <patternFill>
          <bgColor rgb="FFFFFF00"/>
        </patternFill>
      </fill>
    </dxf>
    <dxf>
      <font>
        <color rgb="FF9C0006"/>
      </font>
      <fill>
        <patternFill>
          <bgColor theme="5" tint="0.79998168889431442"/>
        </patternFill>
      </fill>
    </dxf>
    <dxf>
      <font>
        <strike val="0"/>
        <color auto="1"/>
      </font>
      <fill>
        <patternFill patternType="none">
          <bgColor auto="1"/>
        </patternFill>
      </fill>
    </dxf>
    <dxf>
      <font>
        <b/>
        <i val="0"/>
        <color theme="3"/>
      </font>
    </dxf>
    <dxf>
      <fill>
        <patternFill>
          <bgColor theme="0" tint="-0.14996795556505021"/>
        </patternFill>
      </fill>
    </dxf>
    <dxf>
      <font>
        <b val="0"/>
        <i val="0"/>
        <color theme="1"/>
      </font>
    </dxf>
    <dxf>
      <font>
        <color rgb="FF9C0006"/>
      </font>
      <fill>
        <patternFill>
          <bgColor rgb="FFFFC7CE"/>
        </patternFill>
      </fill>
    </dxf>
    <dxf>
      <font>
        <color rgb="FF9C0006"/>
      </font>
      <fill>
        <patternFill>
          <bgColor theme="5" tint="0.79998168889431442"/>
        </patternFill>
      </fill>
    </dxf>
    <dxf>
      <font>
        <color rgb="FF9C0006"/>
      </font>
      <fill>
        <patternFill>
          <bgColor theme="5" tint="0.79998168889431442"/>
        </patternFill>
      </fill>
    </dxf>
    <dxf>
      <font>
        <color rgb="FF9C0006"/>
      </font>
      <fill>
        <patternFill>
          <bgColor theme="5" tint="0.79998168889431442"/>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b/>
        <i val="0"/>
        <color rgb="FF9C0006"/>
      </font>
      <fill>
        <patternFill patternType="solid">
          <bgColor rgb="FFFFFF00"/>
        </patternFill>
      </fill>
    </dxf>
    <dxf>
      <font>
        <color rgb="FF9C0006"/>
      </font>
      <fill>
        <patternFill>
          <bgColor theme="5" tint="0.79998168889431442"/>
        </patternFill>
      </fill>
    </dxf>
    <dxf>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theme="9" tint="0.79998168889431442"/>
        </patternFill>
      </fill>
    </dxf>
    <dxf>
      <fill>
        <patternFill>
          <bgColor theme="9" tint="0.79998168889431442"/>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FF00"/>
      </font>
    </dxf>
    <dxf>
      <fill>
        <patternFill>
          <bgColor theme="9" tint="0.79998168889431442"/>
        </patternFill>
      </fill>
    </dxf>
    <dxf>
      <fill>
        <patternFill patternType="solid">
          <bgColor theme="9" tint="0.79998168889431442"/>
        </patternFill>
      </fill>
    </dxf>
    <dxf>
      <font>
        <color rgb="FF9C0006"/>
      </font>
      <fill>
        <patternFill>
          <bgColor theme="5" tint="0.79998168889431442"/>
        </patternFill>
      </fill>
    </dxf>
  </dxfs>
  <tableStyles count="0" defaultTableStyle="TableStyleMedium9" defaultPivotStyle="PivotStyleLight16"/>
  <colors>
    <mruColors>
      <color rgb="FFB6DF89"/>
      <color rgb="FFFFD347"/>
      <color rgb="FFFFFF99"/>
      <color rgb="FFFFF8E1"/>
      <color rgb="FFFFFFF7"/>
      <color rgb="FFFFFFE5"/>
      <color rgb="FFFFFFCC"/>
      <color rgb="FFFFCC66"/>
      <color rgb="FFDDFFFF"/>
      <color rgb="FFE5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13</xdr:col>
      <xdr:colOff>198935</xdr:colOff>
      <xdr:row>4</xdr:row>
      <xdr:rowOff>57085</xdr:rowOff>
    </xdr:from>
    <xdr:to>
      <xdr:col>17</xdr:col>
      <xdr:colOff>61558</xdr:colOff>
      <xdr:row>8</xdr:row>
      <xdr:rowOff>47625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998" y="834960"/>
          <a:ext cx="1410435" cy="562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216477</xdr:colOff>
      <xdr:row>44</xdr:row>
      <xdr:rowOff>25977</xdr:rowOff>
    </xdr:from>
    <xdr:to>
      <xdr:col>18</xdr:col>
      <xdr:colOff>173182</xdr:colOff>
      <xdr:row>57</xdr:row>
      <xdr:rowOff>173182</xdr:rowOff>
    </xdr:to>
    <xdr:sp macro="" textlink="">
      <xdr:nvSpPr>
        <xdr:cNvPr id="2" name="Right Brace 1">
          <a:extLst>
            <a:ext uri="{FF2B5EF4-FFF2-40B4-BE49-F238E27FC236}">
              <a16:creationId xmlns:a16="http://schemas.microsoft.com/office/drawing/2014/main" id="{00000000-0008-0000-0500-000002000000}"/>
            </a:ext>
          </a:extLst>
        </xdr:cNvPr>
        <xdr:cNvSpPr/>
      </xdr:nvSpPr>
      <xdr:spPr>
        <a:xfrm>
          <a:off x="6710795" y="7161068"/>
          <a:ext cx="268432" cy="1861705"/>
        </a:xfrm>
        <a:prstGeom prst="rightBrace">
          <a:avLst>
            <a:gd name="adj1" fmla="val 8333"/>
            <a:gd name="adj2" fmla="val 43954"/>
          </a:avLst>
        </a:prstGeom>
        <a:noFill/>
        <a:ln w="1905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17</xdr:col>
      <xdr:colOff>34925</xdr:colOff>
      <xdr:row>34</xdr:row>
      <xdr:rowOff>114300</xdr:rowOff>
    </xdr:from>
    <xdr:to>
      <xdr:col>19</xdr:col>
      <xdr:colOff>163513</xdr:colOff>
      <xdr:row>34</xdr:row>
      <xdr:rowOff>114300</xdr:rowOff>
    </xdr:to>
    <xdr:cxnSp macro="">
      <xdr:nvCxnSpPr>
        <xdr:cNvPr id="3" name="Straight Arrow Connector 2">
          <a:extLst>
            <a:ext uri="{FF2B5EF4-FFF2-40B4-BE49-F238E27FC236}">
              <a16:creationId xmlns:a16="http://schemas.microsoft.com/office/drawing/2014/main" id="{00000000-0008-0000-0500-000003000000}"/>
            </a:ext>
          </a:extLst>
        </xdr:cNvPr>
        <xdr:cNvCxnSpPr/>
      </xdr:nvCxnSpPr>
      <xdr:spPr>
        <a:xfrm>
          <a:off x="6940550" y="5753100"/>
          <a:ext cx="547688" cy="0"/>
        </a:xfrm>
        <a:prstGeom prst="straightConnector1">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17</xdr:col>
      <xdr:colOff>34925</xdr:colOff>
      <xdr:row>36</xdr:row>
      <xdr:rowOff>19050</xdr:rowOff>
    </xdr:from>
    <xdr:to>
      <xdr:col>17</xdr:col>
      <xdr:colOff>80644</xdr:colOff>
      <xdr:row>38</xdr:row>
      <xdr:rowOff>124558</xdr:rowOff>
    </xdr:to>
    <xdr:sp macro="" textlink="">
      <xdr:nvSpPr>
        <xdr:cNvPr id="4" name="Right Bracket 3">
          <a:extLst>
            <a:ext uri="{FF2B5EF4-FFF2-40B4-BE49-F238E27FC236}">
              <a16:creationId xmlns:a16="http://schemas.microsoft.com/office/drawing/2014/main" id="{00000000-0008-0000-0500-000004000000}"/>
            </a:ext>
          </a:extLst>
        </xdr:cNvPr>
        <xdr:cNvSpPr/>
      </xdr:nvSpPr>
      <xdr:spPr>
        <a:xfrm>
          <a:off x="6988175" y="6078415"/>
          <a:ext cx="45719" cy="486508"/>
        </a:xfrm>
        <a:prstGeom prst="rightBracket">
          <a:avLst/>
        </a:prstGeom>
        <a:ln w="28575"/>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17</xdr:col>
      <xdr:colOff>92069</xdr:colOff>
      <xdr:row>36</xdr:row>
      <xdr:rowOff>139704</xdr:rowOff>
    </xdr:from>
    <xdr:to>
      <xdr:col>19</xdr:col>
      <xdr:colOff>171450</xdr:colOff>
      <xdr:row>36</xdr:row>
      <xdr:rowOff>139704</xdr:rowOff>
    </xdr:to>
    <xdr:cxnSp macro="">
      <xdr:nvCxnSpPr>
        <xdr:cNvPr id="5" name="Straight Arrow Connector 4">
          <a:extLst>
            <a:ext uri="{FF2B5EF4-FFF2-40B4-BE49-F238E27FC236}">
              <a16:creationId xmlns:a16="http://schemas.microsoft.com/office/drawing/2014/main" id="{00000000-0008-0000-0500-000005000000}"/>
            </a:ext>
          </a:extLst>
        </xdr:cNvPr>
        <xdr:cNvCxnSpPr/>
      </xdr:nvCxnSpPr>
      <xdr:spPr>
        <a:xfrm>
          <a:off x="6997694" y="5969004"/>
          <a:ext cx="498481" cy="0"/>
        </a:xfrm>
        <a:prstGeom prst="straightConnector1">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17</xdr:col>
      <xdr:colOff>36635</xdr:colOff>
      <xdr:row>37</xdr:row>
      <xdr:rowOff>138112</xdr:rowOff>
    </xdr:from>
    <xdr:to>
      <xdr:col>19</xdr:col>
      <xdr:colOff>163513</xdr:colOff>
      <xdr:row>40</xdr:row>
      <xdr:rowOff>87923</xdr:rowOff>
    </xdr:to>
    <xdr:cxnSp macro="">
      <xdr:nvCxnSpPr>
        <xdr:cNvPr id="6" name="Elbow Connector 5">
          <a:extLst>
            <a:ext uri="{FF2B5EF4-FFF2-40B4-BE49-F238E27FC236}">
              <a16:creationId xmlns:a16="http://schemas.microsoft.com/office/drawing/2014/main" id="{00000000-0008-0000-0500-000006000000}"/>
            </a:ext>
          </a:extLst>
        </xdr:cNvPr>
        <xdr:cNvCxnSpPr/>
      </xdr:nvCxnSpPr>
      <xdr:spPr>
        <a:xfrm flipV="1">
          <a:off x="6960577" y="6160843"/>
          <a:ext cx="544513" cy="330811"/>
        </a:xfrm>
        <a:prstGeom prst="bentConnector3">
          <a:avLst>
            <a:gd name="adj1" fmla="val 50000"/>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17</xdr:col>
      <xdr:colOff>36635</xdr:colOff>
      <xdr:row>39</xdr:row>
      <xdr:rowOff>1</xdr:rowOff>
    </xdr:from>
    <xdr:to>
      <xdr:col>19</xdr:col>
      <xdr:colOff>369888</xdr:colOff>
      <xdr:row>42</xdr:row>
      <xdr:rowOff>146538</xdr:rowOff>
    </xdr:to>
    <xdr:cxnSp macro="">
      <xdr:nvCxnSpPr>
        <xdr:cNvPr id="7" name="Straight Arrow Connector 6">
          <a:extLst>
            <a:ext uri="{FF2B5EF4-FFF2-40B4-BE49-F238E27FC236}">
              <a16:creationId xmlns:a16="http://schemas.microsoft.com/office/drawing/2014/main" id="{00000000-0008-0000-0500-000007000000}"/>
            </a:ext>
          </a:extLst>
        </xdr:cNvPr>
        <xdr:cNvCxnSpPr/>
      </xdr:nvCxnSpPr>
      <xdr:spPr>
        <a:xfrm flipV="1">
          <a:off x="6960577" y="6403732"/>
          <a:ext cx="750888" cy="337037"/>
        </a:xfrm>
        <a:prstGeom prst="straightConnector1">
          <a:avLst/>
        </a:prstGeom>
        <a:ln w="28575">
          <a:headEnd type="triangle"/>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17</xdr:col>
      <xdr:colOff>31261</xdr:colOff>
      <xdr:row>34</xdr:row>
      <xdr:rowOff>111369</xdr:rowOff>
    </xdr:from>
    <xdr:to>
      <xdr:col>17</xdr:col>
      <xdr:colOff>76980</xdr:colOff>
      <xdr:row>35</xdr:row>
      <xdr:rowOff>146538</xdr:rowOff>
    </xdr:to>
    <xdr:sp macro="" textlink="">
      <xdr:nvSpPr>
        <xdr:cNvPr id="8" name="Right Bracket 7">
          <a:extLst>
            <a:ext uri="{FF2B5EF4-FFF2-40B4-BE49-F238E27FC236}">
              <a16:creationId xmlns:a16="http://schemas.microsoft.com/office/drawing/2014/main" id="{00000000-0008-0000-0500-000008000000}"/>
            </a:ext>
          </a:extLst>
        </xdr:cNvPr>
        <xdr:cNvSpPr/>
      </xdr:nvSpPr>
      <xdr:spPr>
        <a:xfrm>
          <a:off x="6984511" y="5789734"/>
          <a:ext cx="45719" cy="225669"/>
        </a:xfrm>
        <a:prstGeom prst="rightBracket">
          <a:avLst/>
        </a:prstGeom>
        <a:ln w="28575"/>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RIMAGE1\plandev\Consultant%20Services\TEMPLATES\Scope%20of%20Services%20&amp;%20Workbooks\Workbooks\FINAL\Final%20Roadway%20Design%20-%20Fee%20Proposal%20Workbook%20(rev%201-14-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rimage1\plandev\Documents%20and%20Settings\bmcdonald\Local%20Settings\Temporary%20Internet%20Files\Content.Outlook\J8V84Q4C\31723%20Consult%20ICE-Construction%20Engineering%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RIMAGE1\plandev\Consultant%20Services\TEMPLATES\Scope%20of%20Services%20&amp;%20Workbooks\Workbooks\FINAL\OLD-Final%20Rdway%20Dgn%20Workbook%20(rev%2011-26-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Staffing Plan"/>
      <sheetName val="Est. of Hours"/>
      <sheetName val="Direct Expenses"/>
      <sheetName val="Project Cost Breakdown"/>
      <sheetName val="Notes-Assumptions"/>
    </sheetNames>
    <sheetDataSet>
      <sheetData sheetId="0"/>
      <sheetData sheetId="1">
        <row r="18">
          <cell r="B18" t="str">
            <v>Employee Name</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Staffing Plan"/>
      <sheetName val="Consultant's Estimate of Hours"/>
      <sheetName val="Survey-Staking by Prime Consult"/>
      <sheetName val="Material Testing Assumptions"/>
      <sheetName val="Direct Expenses"/>
      <sheetName val="Project Cost"/>
      <sheetName val="Cost by Task"/>
      <sheetName val="Travel Calcs"/>
    </sheetNames>
    <sheetDataSet>
      <sheetData sheetId="0" refreshError="1"/>
      <sheetData sheetId="1">
        <row r="47">
          <cell r="B47" t="str">
            <v>EMPLOYEE NAME</v>
          </cell>
        </row>
        <row r="53">
          <cell r="B53" t="str">
            <v>Brian McDonald</v>
          </cell>
        </row>
        <row r="57">
          <cell r="B57" t="str">
            <v>Terry Mead</v>
          </cell>
        </row>
      </sheetData>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Consultant Estimate of Hours"/>
      <sheetName val="Labor Rates"/>
      <sheetName val="Direct Expenses"/>
      <sheetName val="Cost by Major Task"/>
      <sheetName val="Project Cost"/>
      <sheetName val="Assumptions-Notes"/>
      <sheetName val="Sheet1"/>
    </sheetNames>
    <sheetDataSet>
      <sheetData sheetId="0"/>
      <sheetData sheetId="1"/>
      <sheetData sheetId="2">
        <row r="32">
          <cell r="B32" t="str">
            <v>=</v>
          </cell>
        </row>
        <row r="33">
          <cell r="B33" t="str">
            <v>=</v>
          </cell>
        </row>
        <row r="34">
          <cell r="B34" t="str">
            <v>=</v>
          </cell>
        </row>
        <row r="35">
          <cell r="B35" t="str">
            <v>=</v>
          </cell>
        </row>
        <row r="39">
          <cell r="B39" t="str">
            <v>EMPLOYEE NAME</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sa.gov/portal/category/104715" TargetMode="External"/><Relationship Id="rId1" Type="http://schemas.openxmlformats.org/officeDocument/2006/relationships/hyperlink" Target="http://www.gsa.gov/portal/category/10471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G43"/>
  <sheetViews>
    <sheetView showGridLines="0" view="pageBreakPreview" topLeftCell="A20" zoomScaleNormal="100" zoomScaleSheetLayoutView="100" workbookViewId="0">
      <selection activeCell="C38" sqref="C38"/>
    </sheetView>
  </sheetViews>
  <sheetFormatPr defaultRowHeight="12.75" x14ac:dyDescent="0.2"/>
  <cols>
    <col min="3" max="3" width="48" customWidth="1"/>
    <col min="6" max="6" width="11.7109375" customWidth="1"/>
    <col min="7" max="7" width="15" customWidth="1"/>
  </cols>
  <sheetData>
    <row r="1" spans="1:7" ht="20.25" x14ac:dyDescent="0.3">
      <c r="A1" s="519" t="s">
        <v>102</v>
      </c>
      <c r="B1" s="520"/>
      <c r="C1" s="520"/>
      <c r="D1" s="520"/>
      <c r="E1" s="520"/>
      <c r="F1" s="520"/>
      <c r="G1" s="521"/>
    </row>
    <row r="2" spans="1:7" ht="20.25" x14ac:dyDescent="0.3">
      <c r="A2" s="522" t="s">
        <v>139</v>
      </c>
      <c r="B2" s="523"/>
      <c r="C2" s="523"/>
      <c r="D2" s="523"/>
      <c r="E2" s="523"/>
      <c r="F2" s="523"/>
      <c r="G2" s="524"/>
    </row>
    <row r="3" spans="1:7" ht="12.75" customHeight="1" x14ac:dyDescent="0.3">
      <c r="A3" s="227"/>
      <c r="G3" s="228"/>
    </row>
    <row r="4" spans="1:7" ht="15.75" x14ac:dyDescent="0.25">
      <c r="A4" s="229" t="s">
        <v>103</v>
      </c>
      <c r="G4" s="228"/>
    </row>
    <row r="5" spans="1:7" ht="12.75" customHeight="1" x14ac:dyDescent="0.3">
      <c r="A5" s="227"/>
      <c r="G5" s="228"/>
    </row>
    <row r="6" spans="1:7" ht="115.5" customHeight="1" x14ac:dyDescent="0.2">
      <c r="A6" s="525" t="s">
        <v>150</v>
      </c>
      <c r="B6" s="526"/>
      <c r="C6" s="526"/>
      <c r="D6" s="526"/>
      <c r="E6" s="526"/>
      <c r="F6" s="526"/>
      <c r="G6" s="527"/>
    </row>
    <row r="7" spans="1:7" ht="15.75" x14ac:dyDescent="0.25">
      <c r="A7" s="229" t="s">
        <v>19</v>
      </c>
      <c r="G7" s="228"/>
    </row>
    <row r="8" spans="1:7" x14ac:dyDescent="0.2">
      <c r="A8" s="230"/>
      <c r="G8" s="228"/>
    </row>
    <row r="9" spans="1:7" x14ac:dyDescent="0.2">
      <c r="A9" s="18" t="s">
        <v>104</v>
      </c>
      <c r="G9" s="228"/>
    </row>
    <row r="10" spans="1:7" x14ac:dyDescent="0.2">
      <c r="A10" s="230"/>
      <c r="B10" s="13" t="s">
        <v>140</v>
      </c>
      <c r="G10" s="228"/>
    </row>
    <row r="11" spans="1:7" x14ac:dyDescent="0.2">
      <c r="A11" s="230"/>
      <c r="B11" s="13" t="s">
        <v>105</v>
      </c>
      <c r="G11" s="228"/>
    </row>
    <row r="12" spans="1:7" x14ac:dyDescent="0.2">
      <c r="A12" s="230"/>
      <c r="B12" s="13" t="s">
        <v>151</v>
      </c>
      <c r="G12" s="228"/>
    </row>
    <row r="13" spans="1:7" x14ac:dyDescent="0.2">
      <c r="A13" s="230"/>
      <c r="B13" s="13"/>
      <c r="G13" s="228"/>
    </row>
    <row r="14" spans="1:7" x14ac:dyDescent="0.2">
      <c r="A14" s="18" t="s">
        <v>106</v>
      </c>
      <c r="B14" s="13"/>
      <c r="G14" s="228"/>
    </row>
    <row r="15" spans="1:7" x14ac:dyDescent="0.2">
      <c r="A15" s="230"/>
      <c r="B15" s="13" t="s">
        <v>107</v>
      </c>
      <c r="G15" s="228"/>
    </row>
    <row r="16" spans="1:7" x14ac:dyDescent="0.2">
      <c r="A16" s="230"/>
      <c r="B16" s="13" t="s">
        <v>108</v>
      </c>
      <c r="G16" s="228"/>
    </row>
    <row r="17" spans="1:7" x14ac:dyDescent="0.2">
      <c r="A17" s="230"/>
      <c r="C17" s="13" t="s">
        <v>109</v>
      </c>
      <c r="G17" s="228"/>
    </row>
    <row r="18" spans="1:7" x14ac:dyDescent="0.2">
      <c r="A18" s="230"/>
      <c r="C18" s="13" t="s">
        <v>110</v>
      </c>
      <c r="G18" s="228"/>
    </row>
    <row r="19" spans="1:7" x14ac:dyDescent="0.2">
      <c r="A19" s="230"/>
      <c r="B19" s="517" t="s">
        <v>111</v>
      </c>
      <c r="C19" s="517"/>
      <c r="D19" s="517"/>
      <c r="E19" s="517"/>
      <c r="F19" s="517"/>
      <c r="G19" s="518"/>
    </row>
    <row r="20" spans="1:7" s="232" customFormat="1" ht="24.6" customHeight="1" x14ac:dyDescent="0.2">
      <c r="A20" s="231"/>
      <c r="B20" s="517" t="s">
        <v>152</v>
      </c>
      <c r="C20" s="517"/>
      <c r="D20" s="517"/>
      <c r="E20" s="517"/>
      <c r="F20" s="517"/>
      <c r="G20" s="518"/>
    </row>
    <row r="21" spans="1:7" x14ac:dyDescent="0.2">
      <c r="A21" s="230"/>
      <c r="B21" s="13" t="s">
        <v>112</v>
      </c>
      <c r="G21" s="228"/>
    </row>
    <row r="22" spans="1:7" x14ac:dyDescent="0.2">
      <c r="A22" s="230"/>
      <c r="B22" s="13" t="s">
        <v>113</v>
      </c>
      <c r="G22" s="228"/>
    </row>
    <row r="23" spans="1:7" x14ac:dyDescent="0.2">
      <c r="A23" s="230"/>
      <c r="B23" s="13" t="s">
        <v>114</v>
      </c>
      <c r="G23" s="228"/>
    </row>
    <row r="24" spans="1:7" x14ac:dyDescent="0.2">
      <c r="A24" s="230"/>
      <c r="B24" s="13" t="s">
        <v>115</v>
      </c>
      <c r="G24" s="228"/>
    </row>
    <row r="25" spans="1:7" x14ac:dyDescent="0.2">
      <c r="A25" s="230"/>
      <c r="B25" s="13" t="s">
        <v>116</v>
      </c>
      <c r="G25" s="228"/>
    </row>
    <row r="26" spans="1:7" ht="12.75" customHeight="1" x14ac:dyDescent="0.2">
      <c r="A26" s="233"/>
      <c r="B26" s="234"/>
      <c r="C26" s="234"/>
      <c r="D26" s="234"/>
      <c r="E26" s="234"/>
      <c r="F26" s="234"/>
      <c r="G26" s="235"/>
    </row>
    <row r="27" spans="1:7" ht="15.75" x14ac:dyDescent="0.25">
      <c r="A27" s="229" t="s">
        <v>117</v>
      </c>
      <c r="G27" s="228"/>
    </row>
    <row r="28" spans="1:7" ht="15.75" x14ac:dyDescent="0.25">
      <c r="A28" s="229"/>
      <c r="G28" s="228"/>
    </row>
    <row r="29" spans="1:7" x14ac:dyDescent="0.2">
      <c r="A29" s="230"/>
      <c r="B29" s="13" t="s">
        <v>153</v>
      </c>
      <c r="G29" s="228"/>
    </row>
    <row r="30" spans="1:7" x14ac:dyDescent="0.2">
      <c r="A30" s="230"/>
      <c r="B30" s="13" t="s">
        <v>118</v>
      </c>
      <c r="G30" s="228"/>
    </row>
    <row r="31" spans="1:7" x14ac:dyDescent="0.2">
      <c r="A31" s="230"/>
      <c r="B31" s="13" t="s">
        <v>119</v>
      </c>
      <c r="G31" s="228"/>
    </row>
    <row r="32" spans="1:7" x14ac:dyDescent="0.2">
      <c r="A32" s="230"/>
      <c r="B32" s="13" t="s">
        <v>154</v>
      </c>
      <c r="G32" s="228"/>
    </row>
    <row r="33" spans="1:7" ht="5.45" customHeight="1" x14ac:dyDescent="0.2">
      <c r="A33" s="230"/>
      <c r="G33" s="228"/>
    </row>
    <row r="34" spans="1:7" ht="15.75" x14ac:dyDescent="0.25">
      <c r="A34" s="229" t="s">
        <v>4</v>
      </c>
      <c r="G34" s="228"/>
    </row>
    <row r="35" spans="1:7" ht="14.25" customHeight="1" x14ac:dyDescent="0.25">
      <c r="A35" s="229"/>
      <c r="B35" s="13" t="s">
        <v>137</v>
      </c>
      <c r="G35" s="228"/>
    </row>
    <row r="36" spans="1:7" x14ac:dyDescent="0.2">
      <c r="A36" s="230"/>
      <c r="B36" s="13"/>
      <c r="G36" s="228"/>
    </row>
    <row r="37" spans="1:7" x14ac:dyDescent="0.2">
      <c r="A37" s="230"/>
      <c r="G37" s="228"/>
    </row>
    <row r="38" spans="1:7" ht="15.75" x14ac:dyDescent="0.25">
      <c r="A38" s="229" t="s">
        <v>138</v>
      </c>
      <c r="G38" s="228"/>
    </row>
    <row r="39" spans="1:7" x14ac:dyDescent="0.2">
      <c r="A39" s="230"/>
      <c r="G39" s="228"/>
    </row>
    <row r="40" spans="1:7" ht="26.25" customHeight="1" x14ac:dyDescent="0.2">
      <c r="A40" s="230"/>
      <c r="B40" s="517" t="s">
        <v>120</v>
      </c>
      <c r="C40" s="517"/>
      <c r="D40" s="517"/>
      <c r="E40" s="517"/>
      <c r="F40" s="517"/>
      <c r="G40" s="518"/>
    </row>
    <row r="41" spans="1:7" ht="12.75" customHeight="1" x14ac:dyDescent="0.2">
      <c r="A41" s="18"/>
      <c r="G41" s="228"/>
    </row>
    <row r="42" spans="1:7" ht="15.75" x14ac:dyDescent="0.25">
      <c r="A42" s="229" t="s">
        <v>213</v>
      </c>
    </row>
    <row r="43" spans="1:7" ht="13.5" thickBot="1" x14ac:dyDescent="0.25">
      <c r="A43" s="236"/>
      <c r="B43" s="473" t="s">
        <v>214</v>
      </c>
      <c r="C43" s="236"/>
      <c r="D43" s="236"/>
      <c r="E43" s="236"/>
      <c r="F43" s="236"/>
      <c r="G43" s="236"/>
    </row>
  </sheetData>
  <mergeCells count="6">
    <mergeCell ref="B40:G40"/>
    <mergeCell ref="A1:G1"/>
    <mergeCell ref="A2:G2"/>
    <mergeCell ref="A6:G6"/>
    <mergeCell ref="B19:G19"/>
    <mergeCell ref="B20:G20"/>
  </mergeCells>
  <printOptions horizontalCentered="1"/>
  <pageMargins left="0.5" right="0.5" top="0.5" bottom="0.75" header="0.5" footer="0.5"/>
  <pageSetup paperSize="5" scale="87" orientation="portrait" r:id="rId1"/>
  <headerFooter scaleWithDoc="0" alignWithMargins="0">
    <oddFooter>&amp;R&amp;"Arial,Italic"&amp;12** DO NOT PRINT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U192"/>
  <sheetViews>
    <sheetView showGridLines="0" showZeros="0" tabSelected="1" zoomScale="120" zoomScaleNormal="120" zoomScaleSheetLayoutView="85" zoomScalePageLayoutView="50" workbookViewId="0">
      <selection activeCell="S17" sqref="S17:T17"/>
    </sheetView>
  </sheetViews>
  <sheetFormatPr defaultColWidth="4.7109375" defaultRowHeight="15" x14ac:dyDescent="0.2"/>
  <cols>
    <col min="1" max="1" width="3.7109375" style="1" customWidth="1"/>
    <col min="2" max="2" width="6.42578125" style="1" customWidth="1"/>
    <col min="3" max="3" width="5.85546875" style="1" customWidth="1"/>
    <col min="4" max="4" width="9" style="1" customWidth="1"/>
    <col min="5" max="5" width="3" style="1" customWidth="1"/>
    <col min="6" max="6" width="1" style="1" customWidth="1"/>
    <col min="7" max="7" width="2.85546875" style="1" customWidth="1"/>
    <col min="8" max="8" width="5.28515625" style="1" customWidth="1"/>
    <col min="9" max="9" width="4" style="1" customWidth="1"/>
    <col min="10" max="10" width="6" style="1" customWidth="1"/>
    <col min="11" max="11" width="15" style="1" customWidth="1"/>
    <col min="12" max="12" width="4.28515625" style="1" customWidth="1"/>
    <col min="13" max="13" width="11.7109375" style="1" customWidth="1"/>
    <col min="14" max="14" width="3.5703125" style="1" customWidth="1"/>
    <col min="15" max="15" width="4" style="1" customWidth="1"/>
    <col min="16" max="16" width="8.42578125" style="1" customWidth="1"/>
    <col min="17" max="17" width="7.140625" style="6" customWidth="1"/>
    <col min="18" max="18" width="2.5703125" style="1" customWidth="1"/>
    <col min="19" max="19" width="3.140625" style="1" customWidth="1"/>
    <col min="20" max="22" width="4.7109375" style="1" customWidth="1"/>
    <col min="23" max="23" width="4.140625" style="1" customWidth="1"/>
    <col min="24" max="27" width="4.7109375" style="1" customWidth="1"/>
    <col min="28" max="28" width="7.5703125" style="1" customWidth="1"/>
    <col min="29" max="29" width="4.7109375" style="1" customWidth="1"/>
    <col min="30" max="30" width="7.140625" style="1" customWidth="1"/>
    <col min="31" max="31" width="4.7109375" style="1" customWidth="1"/>
    <col min="32" max="32" width="9.140625" style="1" customWidth="1"/>
    <col min="33" max="16384" width="4.7109375" style="1"/>
  </cols>
  <sheetData>
    <row r="1" spans="1:47" ht="23.45" customHeight="1" thickBot="1" x14ac:dyDescent="0.5">
      <c r="A1" s="502" t="s">
        <v>148</v>
      </c>
      <c r="B1" s="503"/>
      <c r="C1" s="503"/>
      <c r="D1" s="503"/>
      <c r="E1" s="503"/>
      <c r="F1" s="503"/>
      <c r="G1" s="503"/>
      <c r="H1" s="503"/>
      <c r="I1" s="503"/>
      <c r="J1" s="503"/>
      <c r="K1" s="504" t="s">
        <v>89</v>
      </c>
      <c r="L1" s="504"/>
      <c r="M1" s="504"/>
      <c r="N1" s="504"/>
      <c r="O1" s="504"/>
      <c r="P1" s="504"/>
      <c r="Q1" s="504"/>
      <c r="R1" s="505"/>
      <c r="S1" s="42"/>
      <c r="T1" s="311" t="s">
        <v>182</v>
      </c>
      <c r="U1" s="306" t="s">
        <v>162</v>
      </c>
      <c r="V1" s="42"/>
      <c r="W1" s="42"/>
      <c r="X1" s="42"/>
      <c r="Y1" s="6"/>
      <c r="Z1" s="6"/>
      <c r="AA1" s="6"/>
      <c r="AB1" s="6"/>
      <c r="AC1" s="6"/>
      <c r="AD1" s="6"/>
      <c r="AE1" s="6"/>
      <c r="AF1" s="6"/>
      <c r="AG1" s="6"/>
      <c r="AH1" s="6"/>
      <c r="AI1" s="6"/>
      <c r="AJ1" s="6"/>
      <c r="AK1" s="6"/>
      <c r="AL1" s="6"/>
      <c r="AM1" s="6"/>
      <c r="AN1" s="6"/>
      <c r="AO1" s="6"/>
      <c r="AP1" s="6"/>
      <c r="AQ1" s="6"/>
      <c r="AR1" s="6"/>
      <c r="AS1" s="6"/>
      <c r="AT1" s="6"/>
      <c r="AU1" s="6"/>
    </row>
    <row r="2" spans="1:47" ht="9.9499999999999993" customHeight="1" x14ac:dyDescent="0.2">
      <c r="A2" s="476">
        <f>IF(T1="y","S U B C O N S U L T A N T   -   S U B C O N S U L T A N T   -   S U B C O N S U L T A N T   -   S U B C O N S U L T A N T   -   S U B C O N S U L T A N T",)</f>
        <v>0</v>
      </c>
      <c r="B2" s="476"/>
      <c r="C2" s="476"/>
      <c r="D2" s="476"/>
      <c r="E2" s="476"/>
      <c r="F2" s="476"/>
      <c r="G2" s="476"/>
      <c r="H2" s="476"/>
      <c r="I2" s="476"/>
      <c r="J2" s="476"/>
      <c r="K2" s="476"/>
      <c r="L2" s="476"/>
      <c r="M2" s="476"/>
      <c r="N2" s="476"/>
      <c r="O2" s="476"/>
      <c r="P2" s="476"/>
      <c r="Q2" s="476"/>
      <c r="R2" s="476"/>
      <c r="S2" s="14"/>
      <c r="T2" s="14"/>
      <c r="U2" s="14"/>
      <c r="V2" s="14"/>
      <c r="W2" s="14"/>
      <c r="X2" s="14"/>
      <c r="Y2" s="14"/>
      <c r="Z2" s="14"/>
      <c r="AA2" s="14"/>
      <c r="AB2" s="14"/>
      <c r="AC2" s="14"/>
      <c r="AD2" s="14"/>
      <c r="AE2" s="14"/>
      <c r="AF2" s="14"/>
      <c r="AG2" s="14"/>
      <c r="AH2" s="14"/>
      <c r="AI2" s="14"/>
      <c r="AJ2" s="14"/>
      <c r="AK2" s="6"/>
      <c r="AL2" s="6"/>
      <c r="AM2" s="6"/>
      <c r="AN2" s="6"/>
      <c r="AO2" s="6"/>
      <c r="AP2" s="6"/>
      <c r="AQ2" s="6"/>
      <c r="AR2" s="6"/>
      <c r="AS2" s="6"/>
      <c r="AT2" s="6"/>
      <c r="AU2" s="6"/>
    </row>
    <row r="3" spans="1:47" s="13" customFormat="1" ht="12.75" x14ac:dyDescent="0.2">
      <c r="B3" s="15"/>
      <c r="C3" s="11" t="s">
        <v>14</v>
      </c>
      <c r="D3" s="307"/>
      <c r="E3" s="308"/>
      <c r="F3" s="309"/>
      <c r="G3" s="309"/>
      <c r="H3" s="310"/>
      <c r="I3" s="310"/>
      <c r="J3" s="218"/>
      <c r="K3" s="218"/>
      <c r="M3" s="11"/>
      <c r="N3" s="11" t="s">
        <v>27</v>
      </c>
      <c r="O3" s="493"/>
      <c r="P3" s="493"/>
      <c r="Q3" s="493"/>
      <c r="R3" s="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row>
    <row r="4" spans="1:47" s="13" customFormat="1" ht="15.75" customHeight="1" x14ac:dyDescent="0.2">
      <c r="B4" s="4"/>
      <c r="C4" s="11" t="str">
        <f>IF(T1="y", "SubConsultant: ","Consultant: ")</f>
        <v xml:space="preserve">Consultant: </v>
      </c>
      <c r="D4" s="225"/>
      <c r="E4" s="203"/>
      <c r="F4" s="204"/>
      <c r="G4" s="204"/>
      <c r="H4" s="205"/>
      <c r="I4" s="205"/>
      <c r="J4" s="206"/>
      <c r="K4" s="206"/>
      <c r="L4" s="24"/>
      <c r="M4" s="11"/>
      <c r="N4" s="11" t="s">
        <v>28</v>
      </c>
      <c r="O4" s="492"/>
      <c r="P4" s="492"/>
      <c r="Q4" s="492"/>
      <c r="R4" s="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row>
    <row r="5" spans="1:47" x14ac:dyDescent="0.2">
      <c r="A5" s="13"/>
      <c r="B5" s="25"/>
      <c r="C5" s="11" t="str">
        <f>IF(T1="y", "Sub PM: ","Consultant PM: ")</f>
        <v xml:space="preserve">Consultant PM: </v>
      </c>
      <c r="D5" s="225"/>
      <c r="E5" s="203"/>
      <c r="F5" s="203"/>
      <c r="G5" s="203"/>
      <c r="H5" s="125"/>
      <c r="I5" s="125"/>
      <c r="J5" s="125"/>
      <c r="K5" s="144"/>
      <c r="L5" s="209"/>
      <c r="M5" s="209"/>
      <c r="N5" s="325" t="str">
        <f>IF(ISBLANK(D5),"Example: John Doe,  402-867-5309,  jd@consultants.com                          ",)</f>
        <v xml:space="preserve">Example: John Doe,  402-867-5309,  jd@consultants.com                          </v>
      </c>
      <c r="O5" s="4"/>
      <c r="P5" s="4"/>
      <c r="Q5" s="4"/>
      <c r="R5" s="4"/>
      <c r="S5" s="6"/>
      <c r="T5" s="6" t="s">
        <v>166</v>
      </c>
      <c r="U5" s="6"/>
      <c r="V5" s="6"/>
      <c r="W5" s="6"/>
      <c r="X5" s="6"/>
      <c r="Y5" s="6"/>
      <c r="Z5" s="6"/>
      <c r="AA5" s="6"/>
      <c r="AB5" s="6"/>
      <c r="AC5" s="6"/>
      <c r="AD5" s="6"/>
      <c r="AE5" s="6"/>
      <c r="AF5" s="6"/>
      <c r="AG5" s="6"/>
      <c r="AH5" s="6"/>
      <c r="AI5" s="6"/>
      <c r="AJ5" s="6"/>
      <c r="AK5" s="6"/>
      <c r="AL5" s="6"/>
      <c r="AM5" s="6"/>
      <c r="AN5" s="6"/>
      <c r="AO5" s="6"/>
      <c r="AP5" s="6"/>
      <c r="AQ5" s="6"/>
      <c r="AR5" s="6"/>
      <c r="AS5" s="6"/>
      <c r="AT5" s="6"/>
      <c r="AU5" s="6"/>
    </row>
    <row r="6" spans="1:47" hidden="1" x14ac:dyDescent="0.2">
      <c r="A6" s="13"/>
      <c r="B6" s="25"/>
      <c r="C6" s="11" t="s">
        <v>38</v>
      </c>
      <c r="D6" s="225"/>
      <c r="E6" s="203"/>
      <c r="F6" s="203"/>
      <c r="G6" s="203"/>
      <c r="H6" s="125"/>
      <c r="I6" s="125"/>
      <c r="J6" s="125"/>
      <c r="K6" s="144"/>
      <c r="L6" s="144"/>
      <c r="M6" s="144"/>
      <c r="N6" s="325" t="str">
        <f>IF(ISBLANK(D6),"Example: Sue Jones,  402-777-0000,  sue@lpa.gov                                    ",)</f>
        <v xml:space="preserve">Example: Sue Jones,  402-777-0000,  sue@lpa.gov                                    </v>
      </c>
      <c r="O6" s="4"/>
      <c r="P6" s="4"/>
      <c r="Q6" s="4"/>
      <c r="R6" s="4"/>
      <c r="S6" s="6"/>
      <c r="T6" s="6" t="s">
        <v>143</v>
      </c>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x14ac:dyDescent="0.2">
      <c r="A7" s="13"/>
      <c r="B7" s="25"/>
      <c r="C7" s="11" t="s">
        <v>149</v>
      </c>
      <c r="D7" s="225"/>
      <c r="E7" s="203"/>
      <c r="F7" s="203"/>
      <c r="G7" s="203"/>
      <c r="H7" s="125"/>
      <c r="I7" s="125"/>
      <c r="J7" s="125"/>
      <c r="K7" s="144"/>
      <c r="L7" s="144"/>
      <c r="M7" s="144"/>
      <c r="N7" s="325" t="str">
        <f>IF(ISBLANK(D7),"Example: Jane Smith,  402-479-0001,  jane.smith@nebraska.gov               ",)</f>
        <v xml:space="preserve">Example: Jane Smith,  402-479-0001,  jane.smith@nebraska.gov               </v>
      </c>
      <c r="O7" s="4"/>
      <c r="P7" s="4"/>
      <c r="Q7" s="4"/>
      <c r="R7" s="4"/>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47" x14ac:dyDescent="0.2">
      <c r="A8" s="13"/>
      <c r="B8" s="25"/>
      <c r="C8" s="12" t="s">
        <v>15</v>
      </c>
      <c r="D8" s="497"/>
      <c r="E8" s="497"/>
      <c r="F8" s="497"/>
      <c r="G8" s="497"/>
      <c r="H8" s="497"/>
      <c r="I8" s="207"/>
      <c r="J8" s="207"/>
      <c r="K8" s="318"/>
      <c r="L8" s="318"/>
      <c r="M8" s="318"/>
      <c r="N8" s="139"/>
      <c r="O8" s="139"/>
      <c r="P8" s="4"/>
      <c r="Q8" s="4"/>
      <c r="R8" s="4"/>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row>
    <row r="9" spans="1:47" ht="12.75" customHeight="1" thickBot="1" x14ac:dyDescent="0.25">
      <c r="A9" s="4"/>
      <c r="B9" s="13"/>
      <c r="C9" s="13"/>
      <c r="D9" s="13"/>
      <c r="E9" s="13"/>
      <c r="F9" s="13"/>
      <c r="G9" s="13"/>
      <c r="H9" s="13"/>
      <c r="I9" s="13"/>
      <c r="J9" s="13"/>
      <c r="K9" s="13"/>
      <c r="L9" s="13"/>
      <c r="M9" s="13"/>
      <c r="N9" s="13"/>
      <c r="O9" s="13"/>
      <c r="P9" s="13"/>
      <c r="Q9" s="4"/>
      <c r="R9" s="4"/>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row>
    <row r="10" spans="1:47" s="147" customFormat="1" ht="15" customHeight="1" thickBot="1" x14ac:dyDescent="0.25">
      <c r="A10" s="126" t="s">
        <v>77</v>
      </c>
      <c r="B10" s="127" t="s">
        <v>0</v>
      </c>
      <c r="C10" s="129" t="s">
        <v>75</v>
      </c>
      <c r="D10" s="130"/>
      <c r="E10" s="131"/>
      <c r="F10" s="131"/>
      <c r="G10" s="131"/>
      <c r="H10" s="131"/>
      <c r="I10" s="138" t="s">
        <v>77</v>
      </c>
      <c r="J10" s="128" t="s">
        <v>0</v>
      </c>
      <c r="K10" s="132" t="s">
        <v>75</v>
      </c>
      <c r="L10" s="43"/>
      <c r="M10" s="133"/>
      <c r="N10" s="134"/>
      <c r="O10" s="181" t="s">
        <v>80</v>
      </c>
      <c r="P10" s="123"/>
      <c r="Q10" s="124"/>
      <c r="R10" s="135"/>
      <c r="S10" s="6"/>
      <c r="T10" s="14" t="s">
        <v>85</v>
      </c>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row>
    <row r="11" spans="1:47" ht="15" customHeight="1" thickBot="1" x14ac:dyDescent="0.25">
      <c r="A11" s="148">
        <v>1</v>
      </c>
      <c r="B11" s="140" t="s">
        <v>10</v>
      </c>
      <c r="C11" s="494" t="s">
        <v>7</v>
      </c>
      <c r="D11" s="495"/>
      <c r="E11" s="495"/>
      <c r="F11" s="495"/>
      <c r="G11" s="495"/>
      <c r="H11" s="496"/>
      <c r="I11" s="149">
        <v>6</v>
      </c>
      <c r="J11" s="141" t="s">
        <v>57</v>
      </c>
      <c r="K11" s="483" t="s">
        <v>58</v>
      </c>
      <c r="L11" s="484"/>
      <c r="M11" s="485"/>
      <c r="N11" s="136"/>
      <c r="O11" s="180"/>
      <c r="P11" s="162"/>
      <c r="Q11" s="224" t="str">
        <f>IF(ISBLANK(P11),"%",)</f>
        <v>%</v>
      </c>
      <c r="R11" s="137"/>
      <c r="S11" s="6"/>
      <c r="T11" s="14" t="s">
        <v>82</v>
      </c>
      <c r="U11" s="6"/>
      <c r="V11" s="6"/>
      <c r="W11" s="6"/>
      <c r="X11" s="150"/>
      <c r="Y11" s="150"/>
      <c r="Z11" s="150"/>
      <c r="AA11" s="6"/>
      <c r="AB11" s="6"/>
      <c r="AC11" s="6"/>
      <c r="AD11" s="6"/>
      <c r="AE11" s="6"/>
      <c r="AF11" s="6"/>
      <c r="AG11" s="6"/>
      <c r="AH11" s="6"/>
      <c r="AI11" s="6"/>
      <c r="AJ11" s="6"/>
      <c r="AK11" s="6"/>
      <c r="AL11" s="6"/>
      <c r="AM11" s="6"/>
      <c r="AN11" s="6"/>
      <c r="AO11" s="6"/>
      <c r="AP11" s="6"/>
      <c r="AQ11" s="6"/>
      <c r="AR11" s="6"/>
      <c r="AS11" s="6"/>
      <c r="AT11" s="6"/>
      <c r="AU11" s="6"/>
    </row>
    <row r="12" spans="1:47" ht="15" customHeight="1" x14ac:dyDescent="0.2">
      <c r="A12" s="151">
        <v>2</v>
      </c>
      <c r="B12" s="142" t="s">
        <v>18</v>
      </c>
      <c r="C12" s="477" t="s">
        <v>26</v>
      </c>
      <c r="D12" s="478"/>
      <c r="E12" s="478"/>
      <c r="F12" s="478"/>
      <c r="G12" s="478"/>
      <c r="H12" s="479"/>
      <c r="I12" s="152">
        <v>7</v>
      </c>
      <c r="J12" s="143" t="s">
        <v>78</v>
      </c>
      <c r="K12" s="486" t="s">
        <v>79</v>
      </c>
      <c r="L12" s="487"/>
      <c r="M12" s="488"/>
      <c r="N12" s="136"/>
      <c r="O12" s="182" t="s">
        <v>81</v>
      </c>
      <c r="P12" s="183"/>
      <c r="Q12" s="184"/>
      <c r="R12" s="137"/>
      <c r="S12" s="6"/>
      <c r="T12" s="6"/>
      <c r="U12" s="6"/>
      <c r="V12" s="6"/>
      <c r="W12" s="6"/>
      <c r="X12" s="499"/>
      <c r="Y12" s="499"/>
      <c r="Z12" s="499"/>
      <c r="AA12" s="6"/>
      <c r="AB12" s="6"/>
      <c r="AC12" s="6"/>
      <c r="AD12" s="6"/>
      <c r="AE12" s="6"/>
      <c r="AF12" s="6"/>
      <c r="AG12" s="6"/>
      <c r="AH12" s="6"/>
      <c r="AI12" s="6"/>
      <c r="AJ12" s="6"/>
      <c r="AK12" s="6"/>
      <c r="AL12" s="6"/>
      <c r="AM12" s="6"/>
      <c r="AN12" s="6"/>
      <c r="AO12" s="6"/>
      <c r="AP12" s="6"/>
      <c r="AQ12" s="6"/>
      <c r="AR12" s="6"/>
      <c r="AS12" s="6"/>
      <c r="AT12" s="6"/>
      <c r="AU12" s="6"/>
    </row>
    <row r="13" spans="1:47" ht="15" customHeight="1" thickBot="1" x14ac:dyDescent="0.25">
      <c r="A13" s="152">
        <v>3</v>
      </c>
      <c r="B13" s="142" t="s">
        <v>54</v>
      </c>
      <c r="C13" s="477" t="s">
        <v>55</v>
      </c>
      <c r="D13" s="478"/>
      <c r="E13" s="478"/>
      <c r="F13" s="478"/>
      <c r="G13" s="478"/>
      <c r="H13" s="479"/>
      <c r="I13" s="152">
        <v>8</v>
      </c>
      <c r="J13" s="143" t="s">
        <v>11</v>
      </c>
      <c r="K13" s="486" t="s">
        <v>8</v>
      </c>
      <c r="L13" s="487"/>
      <c r="M13" s="488"/>
      <c r="N13" s="136"/>
      <c r="O13" s="180"/>
      <c r="P13" s="162"/>
      <c r="Q13" s="223" t="str">
        <f>IF(ISBLANK(P13),"%",)</f>
        <v>%</v>
      </c>
      <c r="R13" s="137"/>
      <c r="S13" s="6"/>
      <c r="T13" s="6"/>
      <c r="U13" s="6"/>
      <c r="V13" s="6"/>
      <c r="W13" s="6"/>
      <c r="X13" s="6"/>
      <c r="Y13" s="153"/>
      <c r="Z13" s="153"/>
      <c r="AA13" s="6"/>
      <c r="AB13" s="154"/>
      <c r="AC13" s="6"/>
      <c r="AD13" s="154"/>
      <c r="AE13" s="6"/>
      <c r="AF13" s="154"/>
      <c r="AG13" s="6"/>
      <c r="AH13" s="6"/>
      <c r="AI13" s="6"/>
      <c r="AJ13" s="6"/>
      <c r="AK13" s="6"/>
      <c r="AL13" s="6"/>
      <c r="AM13" s="6"/>
      <c r="AN13" s="6"/>
      <c r="AO13" s="6"/>
      <c r="AP13" s="6"/>
      <c r="AQ13" s="6"/>
      <c r="AR13" s="6"/>
      <c r="AS13" s="6"/>
      <c r="AT13" s="6"/>
      <c r="AU13" s="6"/>
    </row>
    <row r="14" spans="1:47" ht="15" customHeight="1" x14ac:dyDescent="0.2">
      <c r="A14" s="152">
        <v>4</v>
      </c>
      <c r="B14" s="142" t="s">
        <v>13</v>
      </c>
      <c r="C14" s="477" t="s">
        <v>9</v>
      </c>
      <c r="D14" s="478"/>
      <c r="E14" s="478"/>
      <c r="F14" s="478"/>
      <c r="G14" s="478"/>
      <c r="H14" s="479"/>
      <c r="I14" s="152">
        <v>9</v>
      </c>
      <c r="J14" s="143" t="s">
        <v>16</v>
      </c>
      <c r="K14" s="486" t="s">
        <v>17</v>
      </c>
      <c r="L14" s="487"/>
      <c r="M14" s="488"/>
      <c r="N14" s="136"/>
      <c r="O14" s="182" t="s">
        <v>84</v>
      </c>
      <c r="P14" s="185"/>
      <c r="Q14" s="184"/>
      <c r="R14" s="137"/>
      <c r="S14" s="6"/>
      <c r="T14" s="6"/>
      <c r="U14" s="6"/>
      <c r="V14" s="6"/>
      <c r="W14" s="6"/>
      <c r="X14" s="6"/>
      <c r="Y14" s="153"/>
      <c r="Z14" s="153"/>
      <c r="AA14" s="6"/>
      <c r="AB14" s="154"/>
      <c r="AC14" s="6"/>
      <c r="AD14" s="154"/>
      <c r="AE14" s="6"/>
      <c r="AF14" s="154"/>
      <c r="AG14" s="6"/>
      <c r="AH14" s="6"/>
      <c r="AI14" s="6"/>
      <c r="AJ14" s="6"/>
      <c r="AK14" s="6"/>
      <c r="AL14" s="6"/>
      <c r="AM14" s="6"/>
      <c r="AN14" s="6"/>
      <c r="AO14" s="6"/>
      <c r="AP14" s="6"/>
      <c r="AQ14" s="6"/>
      <c r="AR14" s="6"/>
      <c r="AS14" s="6"/>
      <c r="AT14" s="6"/>
      <c r="AU14" s="6"/>
    </row>
    <row r="15" spans="1:47" ht="15" customHeight="1" thickBot="1" x14ac:dyDescent="0.25">
      <c r="A15" s="155">
        <v>5</v>
      </c>
      <c r="B15" s="145" t="s">
        <v>56</v>
      </c>
      <c r="C15" s="480" t="s">
        <v>59</v>
      </c>
      <c r="D15" s="481"/>
      <c r="E15" s="481"/>
      <c r="F15" s="481"/>
      <c r="G15" s="481"/>
      <c r="H15" s="482"/>
      <c r="I15" s="155">
        <v>10</v>
      </c>
      <c r="J15" s="146" t="s">
        <v>29</v>
      </c>
      <c r="K15" s="489" t="s">
        <v>30</v>
      </c>
      <c r="L15" s="490"/>
      <c r="M15" s="491"/>
      <c r="N15" s="136"/>
      <c r="O15" s="179"/>
      <c r="P15" s="162"/>
      <c r="Q15" s="222" t="str">
        <f>IF(ISBLANK(P15),"%",)</f>
        <v>%</v>
      </c>
      <c r="R15" s="137"/>
      <c r="S15" s="6"/>
      <c r="T15" s="6"/>
      <c r="U15" s="6"/>
      <c r="V15" s="6"/>
      <c r="W15" s="6"/>
      <c r="X15" s="500"/>
      <c r="Y15" s="500"/>
      <c r="Z15" s="500"/>
      <c r="AA15" s="6"/>
      <c r="AB15" s="6"/>
      <c r="AC15" s="6"/>
      <c r="AD15" s="154"/>
      <c r="AE15" s="6"/>
      <c r="AF15" s="154"/>
      <c r="AG15" s="6"/>
      <c r="AH15" s="6"/>
      <c r="AI15" s="6"/>
      <c r="AJ15" s="6"/>
      <c r="AK15" s="6"/>
      <c r="AL15" s="6"/>
      <c r="AM15" s="6"/>
      <c r="AN15" s="6"/>
      <c r="AO15" s="6"/>
      <c r="AP15" s="6"/>
      <c r="AQ15" s="6"/>
      <c r="AR15" s="6"/>
      <c r="AS15" s="6"/>
      <c r="AT15" s="6"/>
      <c r="AU15" s="6"/>
    </row>
    <row r="16" spans="1:47" s="13" customFormat="1" ht="12.75" customHeight="1" x14ac:dyDescent="0.2">
      <c r="A16" s="15"/>
      <c r="B16" s="4"/>
      <c r="C16" s="4"/>
      <c r="D16" s="4"/>
      <c r="E16" s="4"/>
      <c r="F16" s="4"/>
      <c r="G16" s="4"/>
      <c r="H16" s="4"/>
      <c r="I16" s="4"/>
      <c r="J16" s="4"/>
      <c r="K16" s="4"/>
      <c r="L16" s="4"/>
      <c r="M16" s="4"/>
      <c r="N16" s="4"/>
      <c r="O16" s="4"/>
      <c r="P16" s="4"/>
      <c r="Q16" s="251"/>
      <c r="R16" s="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row>
    <row r="17" spans="1:47" s="13" customFormat="1" ht="13.5" thickBot="1" x14ac:dyDescent="0.25">
      <c r="A17" s="15" t="s">
        <v>39</v>
      </c>
      <c r="B17" s="4"/>
      <c r="C17" s="4"/>
      <c r="D17" s="4"/>
      <c r="E17" s="4"/>
      <c r="F17" s="4"/>
      <c r="G17" s="4"/>
      <c r="H17" s="4"/>
      <c r="I17" s="4"/>
      <c r="L17" s="4"/>
      <c r="M17" s="4"/>
      <c r="N17" s="4"/>
      <c r="O17" s="4"/>
      <c r="P17" s="4"/>
      <c r="Q17" s="4"/>
      <c r="R17" s="252" t="str">
        <f>CONCATENATE("Template: T-WB-",S18," (rev ",TEXT(S17, "mm-dd-yyyy"),") CPFF")</f>
        <v>Template: T-WB-Generic Fee Proposal (rev 07-23-2026) CPFF</v>
      </c>
      <c r="S17" s="498">
        <v>46226</v>
      </c>
      <c r="T17" s="498"/>
      <c r="U17" s="324" t="s">
        <v>168</v>
      </c>
      <c r="V17" s="322"/>
      <c r="W17" s="322"/>
      <c r="X17" s="322"/>
      <c r="Y17" s="322"/>
      <c r="Z17" s="322"/>
      <c r="AA17" s="322"/>
      <c r="AB17" s="322"/>
      <c r="AC17" s="322"/>
      <c r="AD17" s="322"/>
      <c r="AE17" s="14"/>
      <c r="AF17" s="14"/>
      <c r="AG17" s="14"/>
      <c r="AH17" s="14"/>
      <c r="AI17" s="14"/>
      <c r="AJ17" s="14"/>
      <c r="AK17" s="14"/>
      <c r="AL17" s="14"/>
      <c r="AM17" s="14"/>
      <c r="AN17" s="14"/>
      <c r="AO17" s="14"/>
      <c r="AP17" s="14"/>
      <c r="AQ17" s="14"/>
      <c r="AR17" s="14"/>
      <c r="AS17" s="14"/>
      <c r="AT17" s="14"/>
      <c r="AU17" s="14"/>
    </row>
    <row r="18" spans="1:47" s="156" customFormat="1" ht="12.75" customHeight="1" x14ac:dyDescent="0.2">
      <c r="A18" s="45"/>
      <c r="B18" s="46"/>
      <c r="C18" s="46"/>
      <c r="D18" s="46"/>
      <c r="E18" s="44"/>
      <c r="F18" s="44"/>
      <c r="G18" s="506" t="s">
        <v>76</v>
      </c>
      <c r="H18" s="506"/>
      <c r="I18" s="506"/>
      <c r="J18" s="506"/>
      <c r="K18" s="44"/>
      <c r="L18" s="46"/>
      <c r="M18" s="509" t="s">
        <v>161</v>
      </c>
      <c r="N18" s="509"/>
      <c r="O18" s="46"/>
      <c r="P18" s="513" t="s">
        <v>32</v>
      </c>
      <c r="Q18" s="513"/>
      <c r="R18" s="514"/>
      <c r="S18" s="474" t="s">
        <v>169</v>
      </c>
      <c r="T18" s="475"/>
      <c r="U18" s="475"/>
      <c r="V18" s="475"/>
      <c r="W18" s="475"/>
      <c r="X18" s="324" t="s">
        <v>167</v>
      </c>
      <c r="Y18" s="322"/>
      <c r="Z18" s="322"/>
      <c r="AA18" s="322"/>
      <c r="AB18" s="323"/>
      <c r="AC18" s="323"/>
      <c r="AD18" s="323"/>
      <c r="AE18" s="16"/>
      <c r="AF18" s="16"/>
      <c r="AG18" s="16"/>
      <c r="AH18" s="16"/>
      <c r="AI18" s="16"/>
      <c r="AJ18" s="16"/>
      <c r="AK18" s="16"/>
      <c r="AL18" s="16"/>
      <c r="AM18" s="16"/>
      <c r="AN18" s="16"/>
      <c r="AO18" s="16"/>
      <c r="AP18" s="16"/>
      <c r="AQ18" s="16"/>
      <c r="AR18" s="16"/>
      <c r="AS18" s="16"/>
      <c r="AT18" s="16"/>
      <c r="AU18" s="16"/>
    </row>
    <row r="19" spans="1:47" s="156" customFormat="1" ht="13.5" thickBot="1" x14ac:dyDescent="0.25">
      <c r="A19" s="47"/>
      <c r="B19" s="508" t="s">
        <v>33</v>
      </c>
      <c r="C19" s="508"/>
      <c r="D19" s="508"/>
      <c r="E19" s="48"/>
      <c r="F19" s="48"/>
      <c r="G19" s="507"/>
      <c r="H19" s="507"/>
      <c r="I19" s="507"/>
      <c r="J19" s="507"/>
      <c r="K19" s="48"/>
      <c r="L19" s="49"/>
      <c r="M19" s="510"/>
      <c r="N19" s="510"/>
      <c r="O19" s="49"/>
      <c r="P19" s="515"/>
      <c r="Q19" s="515"/>
      <c r="R19" s="5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row>
    <row r="20" spans="1:47" s="4" customFormat="1" ht="12.75" x14ac:dyDescent="0.2">
      <c r="A20" s="22" t="str">
        <f>C11</f>
        <v>Principal</v>
      </c>
      <c r="B20" s="17"/>
      <c r="C20" s="17"/>
      <c r="D20" s="17"/>
      <c r="E20" s="17"/>
      <c r="F20" s="17"/>
      <c r="G20" s="17"/>
      <c r="H20" s="17"/>
      <c r="I20" s="17"/>
      <c r="J20" s="17"/>
      <c r="K20" s="17"/>
      <c r="L20" s="17"/>
      <c r="M20" s="511"/>
      <c r="N20" s="511"/>
      <c r="O20" s="17"/>
      <c r="P20" s="512"/>
      <c r="Q20" s="512"/>
      <c r="R20" s="157"/>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row>
    <row r="21" spans="1:47" s="13" customFormat="1" ht="12.75" x14ac:dyDescent="0.2">
      <c r="A21" s="18"/>
      <c r="B21" s="258"/>
      <c r="C21" s="260"/>
      <c r="D21" s="260"/>
      <c r="E21" s="119"/>
      <c r="F21" s="119"/>
      <c r="G21" s="258"/>
      <c r="H21" s="260"/>
      <c r="I21" s="260"/>
      <c r="J21" s="260"/>
      <c r="K21" s="260"/>
      <c r="L21" s="4"/>
      <c r="M21" s="265"/>
      <c r="N21" s="264"/>
      <c r="O21" s="4"/>
      <c r="P21" s="274"/>
      <c r="Q21" s="273"/>
      <c r="R21" s="157"/>
      <c r="S21" s="14"/>
      <c r="T21" s="14" t="s">
        <v>86</v>
      </c>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row>
    <row r="22" spans="1:47" s="13" customFormat="1" ht="12.75" x14ac:dyDescent="0.2">
      <c r="A22" s="18"/>
      <c r="B22" s="259"/>
      <c r="C22" s="261"/>
      <c r="D22" s="261"/>
      <c r="E22" s="119"/>
      <c r="F22" s="119"/>
      <c r="G22" s="259"/>
      <c r="H22" s="261"/>
      <c r="I22" s="261"/>
      <c r="J22" s="261"/>
      <c r="K22" s="261"/>
      <c r="L22" s="4"/>
      <c r="M22" s="266"/>
      <c r="N22" s="263"/>
      <c r="O22" s="4"/>
      <c r="P22" s="275"/>
      <c r="Q22" s="272"/>
      <c r="R22" s="157"/>
      <c r="S22" s="14"/>
      <c r="T22" s="14"/>
      <c r="U22" s="14"/>
      <c r="V22" s="14"/>
      <c r="W22" s="501"/>
      <c r="X22" s="501"/>
      <c r="Y22" s="501"/>
      <c r="Z22" s="14"/>
      <c r="AA22" s="14"/>
      <c r="AB22" s="14"/>
      <c r="AC22" s="14"/>
      <c r="AD22" s="14"/>
      <c r="AE22" s="14"/>
      <c r="AF22" s="14"/>
      <c r="AG22" s="14"/>
      <c r="AH22" s="14"/>
      <c r="AI22" s="14"/>
      <c r="AJ22" s="14"/>
      <c r="AK22" s="14"/>
      <c r="AL22" s="14"/>
      <c r="AM22" s="14"/>
      <c r="AN22" s="14"/>
      <c r="AO22" s="14"/>
      <c r="AP22" s="14"/>
      <c r="AQ22" s="14"/>
      <c r="AR22" s="14"/>
      <c r="AS22" s="14"/>
      <c r="AT22" s="14"/>
    </row>
    <row r="23" spans="1:47" s="13" customFormat="1" ht="12.75" x14ac:dyDescent="0.2">
      <c r="A23" s="18"/>
      <c r="B23" s="259"/>
      <c r="C23" s="261"/>
      <c r="D23" s="261"/>
      <c r="E23" s="119"/>
      <c r="F23" s="119"/>
      <c r="G23" s="259"/>
      <c r="H23" s="261"/>
      <c r="I23" s="261"/>
      <c r="J23" s="261"/>
      <c r="K23" s="261"/>
      <c r="L23" s="4"/>
      <c r="M23" s="266"/>
      <c r="N23" s="263"/>
      <c r="O23" s="4"/>
      <c r="P23" s="275"/>
      <c r="Q23" s="272"/>
      <c r="R23" s="157"/>
      <c r="S23" s="14"/>
      <c r="T23" s="14"/>
      <c r="U23" s="14"/>
      <c r="V23" s="14"/>
      <c r="W23" s="67"/>
      <c r="X23" s="67"/>
      <c r="Y23" s="67"/>
      <c r="Z23" s="14"/>
      <c r="AA23" s="14"/>
      <c r="AB23" s="14"/>
      <c r="AC23" s="14"/>
      <c r="AD23" s="14"/>
      <c r="AE23" s="14"/>
      <c r="AF23" s="14"/>
      <c r="AG23" s="14"/>
      <c r="AH23" s="14"/>
      <c r="AI23" s="14"/>
      <c r="AJ23" s="14"/>
      <c r="AK23" s="14"/>
      <c r="AL23" s="14"/>
      <c r="AM23" s="14"/>
      <c r="AN23" s="14"/>
      <c r="AO23" s="14"/>
      <c r="AP23" s="14"/>
      <c r="AQ23" s="14"/>
      <c r="AR23" s="14"/>
      <c r="AS23" s="14"/>
      <c r="AT23" s="14"/>
    </row>
    <row r="24" spans="1:47" s="13" customFormat="1" ht="12.75" x14ac:dyDescent="0.2">
      <c r="A24" s="18"/>
      <c r="B24" s="259"/>
      <c r="C24" s="261"/>
      <c r="D24" s="261"/>
      <c r="E24" s="119"/>
      <c r="F24" s="119"/>
      <c r="G24" s="259"/>
      <c r="H24" s="261"/>
      <c r="I24" s="261"/>
      <c r="J24" s="261"/>
      <c r="K24" s="261"/>
      <c r="L24" s="4"/>
      <c r="M24" s="266"/>
      <c r="N24" s="263"/>
      <c r="O24" s="4"/>
      <c r="P24" s="275"/>
      <c r="Q24" s="272"/>
      <c r="R24" s="157"/>
      <c r="S24" s="14"/>
      <c r="T24" s="14"/>
      <c r="U24" s="14"/>
      <c r="V24" s="14"/>
      <c r="W24" s="501"/>
      <c r="X24" s="501"/>
      <c r="Y24" s="501"/>
      <c r="Z24" s="14"/>
      <c r="AA24" s="14"/>
      <c r="AB24" s="14"/>
      <c r="AC24" s="14"/>
      <c r="AD24" s="14"/>
      <c r="AE24" s="14"/>
      <c r="AF24" s="14"/>
      <c r="AG24" s="14"/>
      <c r="AH24" s="14"/>
      <c r="AI24" s="14"/>
      <c r="AJ24" s="14"/>
      <c r="AK24" s="14"/>
      <c r="AL24" s="14"/>
      <c r="AM24" s="14"/>
      <c r="AN24" s="14"/>
      <c r="AO24" s="14"/>
      <c r="AP24" s="14"/>
      <c r="AQ24" s="14"/>
      <c r="AR24" s="14"/>
      <c r="AS24" s="14"/>
      <c r="AT24" s="14"/>
    </row>
    <row r="25" spans="1:47" s="13" customFormat="1" ht="13.5" thickBot="1" x14ac:dyDescent="0.25">
      <c r="A25" s="158"/>
      <c r="B25" s="19"/>
      <c r="C25" s="19"/>
      <c r="D25" s="19"/>
      <c r="E25" s="19"/>
      <c r="F25" s="19"/>
      <c r="G25" s="19"/>
      <c r="H25" s="19"/>
      <c r="I25" s="19"/>
      <c r="J25" s="19"/>
      <c r="K25" s="19"/>
      <c r="L25" s="20" t="s">
        <v>12</v>
      </c>
      <c r="M25" s="267">
        <f>IF(SUM(P21:P24)*100=100,ROUND(M21*P21+M22*P22+M23*P23+M24*P24,2),IF(SUM(P21:P24)=0,0,"ERROR"))</f>
        <v>0</v>
      </c>
      <c r="N25" s="262"/>
      <c r="P25" s="276">
        <f>IF(SUM(P21:P24)*100=100,,IF(SUM(P21:P24)=0,0,"Sum must = 100%"))</f>
        <v>0</v>
      </c>
      <c r="Q25" s="270"/>
      <c r="R25" s="159"/>
      <c r="S25" s="14"/>
      <c r="T25" s="14"/>
      <c r="U25" s="14"/>
      <c r="V25" s="14"/>
      <c r="W25" s="67"/>
      <c r="X25" s="68"/>
      <c r="Y25" s="68"/>
      <c r="Z25" s="14"/>
      <c r="AA25" s="14"/>
      <c r="AB25" s="14"/>
      <c r="AC25" s="14"/>
      <c r="AD25" s="14"/>
      <c r="AE25" s="14"/>
      <c r="AF25" s="14"/>
      <c r="AG25" s="14"/>
      <c r="AH25" s="14"/>
      <c r="AI25" s="14"/>
      <c r="AJ25" s="14"/>
      <c r="AK25" s="14"/>
      <c r="AL25" s="14"/>
      <c r="AM25" s="14"/>
      <c r="AN25" s="14"/>
      <c r="AO25" s="14"/>
      <c r="AP25" s="14"/>
      <c r="AQ25" s="14"/>
      <c r="AR25" s="14"/>
      <c r="AS25" s="14"/>
      <c r="AT25" s="14"/>
    </row>
    <row r="26" spans="1:47" s="4" customFormat="1" ht="12.75" x14ac:dyDescent="0.2">
      <c r="A26" s="22" t="str">
        <f>C12</f>
        <v>Program Manager</v>
      </c>
      <c r="B26" s="17"/>
      <c r="C26" s="17"/>
      <c r="D26" s="17"/>
      <c r="E26" s="17"/>
      <c r="F26" s="17"/>
      <c r="G26" s="17"/>
      <c r="H26" s="17"/>
      <c r="I26" s="17"/>
      <c r="J26" s="17"/>
      <c r="K26" s="17"/>
      <c r="L26" s="17"/>
      <c r="M26" s="268"/>
      <c r="N26" s="17"/>
      <c r="O26" s="17"/>
      <c r="P26" s="268"/>
      <c r="Q26" s="17"/>
      <c r="R26" s="157"/>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row>
    <row r="27" spans="1:47" s="13" customFormat="1" ht="12.75" x14ac:dyDescent="0.2">
      <c r="A27" s="120"/>
      <c r="B27" s="258"/>
      <c r="C27" s="260"/>
      <c r="D27" s="260"/>
      <c r="E27" s="119"/>
      <c r="F27" s="119"/>
      <c r="G27" s="258"/>
      <c r="H27" s="260"/>
      <c r="I27" s="260"/>
      <c r="J27" s="260"/>
      <c r="K27" s="260"/>
      <c r="L27" s="4"/>
      <c r="M27" s="265"/>
      <c r="N27" s="264"/>
      <c r="O27" s="4"/>
      <c r="P27" s="274"/>
      <c r="Q27" s="273"/>
      <c r="R27" s="157"/>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row>
    <row r="28" spans="1:47" s="13" customFormat="1" ht="12.75" x14ac:dyDescent="0.2">
      <c r="A28" s="120"/>
      <c r="B28" s="259"/>
      <c r="C28" s="261"/>
      <c r="D28" s="261"/>
      <c r="E28" s="119"/>
      <c r="F28" s="119"/>
      <c r="G28" s="259"/>
      <c r="H28" s="261"/>
      <c r="I28" s="261"/>
      <c r="J28" s="261"/>
      <c r="K28" s="261"/>
      <c r="L28" s="4"/>
      <c r="M28" s="266"/>
      <c r="N28" s="263"/>
      <c r="O28" s="4"/>
      <c r="P28" s="275"/>
      <c r="Q28" s="272"/>
      <c r="R28" s="157"/>
      <c r="S28" s="14"/>
      <c r="T28" s="14"/>
      <c r="U28" s="14"/>
      <c r="V28" s="14"/>
      <c r="W28" s="501"/>
      <c r="X28" s="501"/>
      <c r="Y28" s="501"/>
      <c r="Z28" s="14"/>
      <c r="AA28" s="14"/>
      <c r="AB28" s="14"/>
      <c r="AC28" s="14"/>
      <c r="AD28" s="14"/>
      <c r="AE28" s="14"/>
      <c r="AF28" s="14"/>
      <c r="AG28" s="14"/>
      <c r="AH28" s="14"/>
      <c r="AI28" s="14"/>
      <c r="AJ28" s="14"/>
      <c r="AK28" s="14"/>
      <c r="AL28" s="14"/>
      <c r="AM28" s="14"/>
      <c r="AN28" s="14"/>
      <c r="AO28" s="14"/>
      <c r="AP28" s="14"/>
      <c r="AQ28" s="14"/>
      <c r="AR28" s="14"/>
      <c r="AS28" s="14"/>
      <c r="AT28" s="14"/>
    </row>
    <row r="29" spans="1:47" s="13" customFormat="1" ht="12.75" x14ac:dyDescent="0.2">
      <c r="A29" s="120"/>
      <c r="B29" s="259"/>
      <c r="C29" s="261"/>
      <c r="D29" s="261"/>
      <c r="E29" s="119"/>
      <c r="F29" s="119"/>
      <c r="G29" s="259"/>
      <c r="H29" s="261"/>
      <c r="I29" s="261"/>
      <c r="J29" s="261"/>
      <c r="K29" s="261"/>
      <c r="L29" s="4"/>
      <c r="M29" s="266"/>
      <c r="N29" s="263"/>
      <c r="O29" s="4"/>
      <c r="P29" s="275"/>
      <c r="Q29" s="272"/>
      <c r="R29" s="157"/>
      <c r="S29" s="14"/>
      <c r="T29" s="14"/>
      <c r="U29" s="14"/>
      <c r="V29" s="14"/>
      <c r="W29" s="67"/>
      <c r="X29" s="67"/>
      <c r="Y29" s="67"/>
      <c r="Z29" s="14"/>
      <c r="AA29" s="14"/>
      <c r="AB29" s="14"/>
      <c r="AC29" s="14"/>
      <c r="AD29" s="14"/>
      <c r="AE29" s="14"/>
      <c r="AF29" s="14"/>
      <c r="AG29" s="14"/>
      <c r="AH29" s="14"/>
      <c r="AI29" s="14"/>
      <c r="AJ29" s="14"/>
      <c r="AK29" s="14"/>
      <c r="AL29" s="14"/>
      <c r="AM29" s="14"/>
      <c r="AN29" s="14"/>
      <c r="AO29" s="14"/>
      <c r="AP29" s="14"/>
      <c r="AQ29" s="14"/>
      <c r="AR29" s="14"/>
      <c r="AS29" s="14"/>
      <c r="AT29" s="14"/>
    </row>
    <row r="30" spans="1:47" s="13" customFormat="1" ht="12.75" x14ac:dyDescent="0.2">
      <c r="A30" s="120"/>
      <c r="B30" s="259"/>
      <c r="C30" s="261"/>
      <c r="D30" s="261"/>
      <c r="E30" s="119"/>
      <c r="F30" s="119"/>
      <c r="G30" s="259"/>
      <c r="H30" s="261"/>
      <c r="I30" s="261"/>
      <c r="J30" s="261"/>
      <c r="K30" s="261"/>
      <c r="L30" s="4"/>
      <c r="M30" s="266"/>
      <c r="N30" s="263"/>
      <c r="O30" s="4"/>
      <c r="P30" s="275"/>
      <c r="Q30" s="272"/>
      <c r="R30" s="157"/>
      <c r="S30" s="14"/>
      <c r="T30" s="14"/>
      <c r="U30" s="14"/>
      <c r="V30" s="14"/>
      <c r="W30" s="67"/>
      <c r="X30" s="67"/>
      <c r="Y30" s="67"/>
      <c r="Z30" s="14"/>
      <c r="AA30" s="14"/>
      <c r="AB30" s="14"/>
      <c r="AC30" s="14"/>
      <c r="AD30" s="14"/>
      <c r="AE30" s="14"/>
      <c r="AF30" s="14"/>
      <c r="AG30" s="14"/>
      <c r="AH30" s="14"/>
      <c r="AI30" s="14"/>
      <c r="AJ30" s="14"/>
      <c r="AK30" s="14"/>
      <c r="AL30" s="14"/>
      <c r="AM30" s="14"/>
      <c r="AN30" s="14"/>
      <c r="AO30" s="14"/>
      <c r="AP30" s="14"/>
      <c r="AQ30" s="14"/>
      <c r="AR30" s="14"/>
      <c r="AS30" s="14"/>
      <c r="AT30" s="14"/>
    </row>
    <row r="31" spans="1:47" s="13" customFormat="1" ht="12.75" x14ac:dyDescent="0.2">
      <c r="A31" s="120"/>
      <c r="B31" s="259"/>
      <c r="C31" s="261"/>
      <c r="D31" s="261"/>
      <c r="E31" s="119"/>
      <c r="F31" s="119"/>
      <c r="G31" s="259"/>
      <c r="H31" s="261"/>
      <c r="I31" s="261"/>
      <c r="J31" s="261"/>
      <c r="K31" s="261"/>
      <c r="L31" s="4"/>
      <c r="M31" s="266"/>
      <c r="N31" s="263"/>
      <c r="O31" s="4"/>
      <c r="P31" s="275"/>
      <c r="Q31" s="272"/>
      <c r="R31" s="157"/>
      <c r="S31" s="14"/>
      <c r="T31" s="14"/>
      <c r="U31" s="14"/>
      <c r="V31" s="14"/>
      <c r="W31" s="501"/>
      <c r="X31" s="501"/>
      <c r="Y31" s="501"/>
      <c r="Z31" s="14"/>
      <c r="AA31" s="14"/>
      <c r="AB31" s="14"/>
      <c r="AC31" s="14"/>
      <c r="AD31" s="14"/>
      <c r="AE31" s="14"/>
      <c r="AF31" s="14"/>
      <c r="AG31" s="14"/>
      <c r="AH31" s="14"/>
      <c r="AI31" s="14"/>
      <c r="AJ31" s="14"/>
      <c r="AK31" s="14"/>
      <c r="AL31" s="14"/>
      <c r="AM31" s="14"/>
      <c r="AN31" s="14"/>
      <c r="AO31" s="14"/>
      <c r="AP31" s="14"/>
      <c r="AQ31" s="14"/>
      <c r="AR31" s="14"/>
      <c r="AS31" s="14"/>
      <c r="AT31" s="14"/>
    </row>
    <row r="32" spans="1:47" s="13" customFormat="1" ht="12.75" x14ac:dyDescent="0.2">
      <c r="A32" s="120"/>
      <c r="B32" s="259"/>
      <c r="C32" s="261"/>
      <c r="D32" s="261"/>
      <c r="E32" s="119"/>
      <c r="F32" s="119"/>
      <c r="G32" s="259"/>
      <c r="H32" s="261"/>
      <c r="I32" s="261"/>
      <c r="J32" s="261"/>
      <c r="K32" s="261"/>
      <c r="L32" s="4"/>
      <c r="M32" s="266"/>
      <c r="N32" s="263"/>
      <c r="O32" s="4"/>
      <c r="P32" s="275"/>
      <c r="Q32" s="272"/>
      <c r="R32" s="157"/>
      <c r="S32" s="14"/>
      <c r="T32" s="14"/>
      <c r="U32" s="14"/>
      <c r="V32" s="14"/>
      <c r="W32" s="501"/>
      <c r="X32" s="501"/>
      <c r="Y32" s="501"/>
      <c r="Z32" s="14"/>
      <c r="AA32" s="14"/>
      <c r="AB32" s="14"/>
      <c r="AC32" s="14"/>
      <c r="AD32" s="14"/>
      <c r="AE32" s="14"/>
      <c r="AF32" s="14"/>
      <c r="AG32" s="14"/>
      <c r="AH32" s="14"/>
      <c r="AI32" s="14"/>
      <c r="AJ32" s="14"/>
      <c r="AK32" s="14"/>
      <c r="AL32" s="14"/>
      <c r="AM32" s="14"/>
      <c r="AN32" s="14"/>
      <c r="AO32" s="14"/>
      <c r="AP32" s="14"/>
      <c r="AQ32" s="14"/>
      <c r="AR32" s="14"/>
      <c r="AS32" s="14"/>
      <c r="AT32" s="14"/>
    </row>
    <row r="33" spans="1:46" s="13" customFormat="1" ht="13.5" thickBot="1" x14ac:dyDescent="0.25">
      <c r="A33" s="160"/>
      <c r="B33" s="121"/>
      <c r="C33" s="121"/>
      <c r="D33" s="121"/>
      <c r="E33" s="121"/>
      <c r="F33" s="121"/>
      <c r="G33" s="121"/>
      <c r="H33" s="121"/>
      <c r="I33" s="121"/>
      <c r="J33" s="121"/>
      <c r="K33" s="121"/>
      <c r="L33" s="122" t="s">
        <v>12</v>
      </c>
      <c r="M33" s="267">
        <f>IF(SUM(P27:P32)*100=100,ROUND(M27*P27+M28*P28+M29*P29+M30*P30+M31*P31+M32*P32,2),IF(SUM(P27:P32)=0,0,"ERROR"))</f>
        <v>0</v>
      </c>
      <c r="N33" s="262"/>
      <c r="P33" s="276">
        <f>IF(SUM(P27:P32)*100=100,,IF(SUM(P27:P32)=0,0,"Sum must = 100%"))</f>
        <v>0</v>
      </c>
      <c r="Q33" s="271"/>
      <c r="R33" s="159"/>
      <c r="S33" s="14"/>
      <c r="T33" s="14"/>
      <c r="U33" s="14"/>
      <c r="V33" s="14"/>
      <c r="W33" s="67"/>
      <c r="X33" s="68"/>
      <c r="Y33" s="68"/>
      <c r="Z33" s="14"/>
      <c r="AA33" s="14"/>
      <c r="AB33" s="14"/>
      <c r="AC33" s="14"/>
      <c r="AD33" s="14"/>
      <c r="AE33" s="14"/>
      <c r="AF33" s="14"/>
      <c r="AG33" s="14"/>
      <c r="AH33" s="14"/>
      <c r="AI33" s="14"/>
      <c r="AJ33" s="14"/>
      <c r="AK33" s="14"/>
      <c r="AL33" s="14"/>
      <c r="AM33" s="14"/>
      <c r="AN33" s="14"/>
      <c r="AO33" s="14"/>
      <c r="AP33" s="14"/>
      <c r="AQ33" s="14"/>
      <c r="AR33" s="14"/>
      <c r="AS33" s="14"/>
      <c r="AT33" s="14"/>
    </row>
    <row r="34" spans="1:46" s="4" customFormat="1" ht="12.75" x14ac:dyDescent="0.2">
      <c r="A34" s="22" t="str">
        <f>C13</f>
        <v>Sr. Engineer</v>
      </c>
      <c r="B34" s="17"/>
      <c r="C34" s="17"/>
      <c r="D34" s="17"/>
      <c r="E34" s="17"/>
      <c r="F34" s="17"/>
      <c r="G34" s="17"/>
      <c r="H34" s="17"/>
      <c r="I34" s="17"/>
      <c r="J34" s="17"/>
      <c r="K34" s="17"/>
      <c r="L34" s="17"/>
      <c r="M34" s="268"/>
      <c r="N34" s="17"/>
      <c r="O34" s="17"/>
      <c r="P34" s="268"/>
      <c r="Q34" s="17"/>
      <c r="R34" s="157"/>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row>
    <row r="35" spans="1:46" s="13" customFormat="1" ht="12.75" x14ac:dyDescent="0.2">
      <c r="A35" s="120"/>
      <c r="B35" s="258"/>
      <c r="C35" s="260"/>
      <c r="D35" s="260"/>
      <c r="E35" s="119"/>
      <c r="F35" s="119"/>
      <c r="G35" s="258"/>
      <c r="H35" s="260"/>
      <c r="I35" s="260"/>
      <c r="J35" s="260"/>
      <c r="K35" s="260"/>
      <c r="L35" s="4"/>
      <c r="M35" s="265"/>
      <c r="N35" s="264"/>
      <c r="O35" s="4"/>
      <c r="P35" s="274"/>
      <c r="Q35" s="273"/>
      <c r="R35" s="157"/>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row>
    <row r="36" spans="1:46" s="13" customFormat="1" ht="12.75" x14ac:dyDescent="0.2">
      <c r="A36" s="120"/>
      <c r="B36" s="259"/>
      <c r="C36" s="261"/>
      <c r="D36" s="261"/>
      <c r="E36" s="119"/>
      <c r="F36" s="119"/>
      <c r="G36" s="259"/>
      <c r="H36" s="261"/>
      <c r="I36" s="261"/>
      <c r="J36" s="261"/>
      <c r="K36" s="261"/>
      <c r="L36" s="4"/>
      <c r="M36" s="266"/>
      <c r="N36" s="263"/>
      <c r="O36" s="4"/>
      <c r="P36" s="275"/>
      <c r="Q36" s="272"/>
      <c r="R36" s="157"/>
      <c r="S36" s="14"/>
      <c r="T36" s="14"/>
      <c r="U36" s="14"/>
      <c r="V36" s="14"/>
      <c r="W36" s="501"/>
      <c r="X36" s="501"/>
      <c r="Y36" s="501"/>
      <c r="Z36" s="14"/>
      <c r="AA36" s="14"/>
      <c r="AB36" s="14"/>
      <c r="AC36" s="14"/>
      <c r="AD36" s="14"/>
      <c r="AE36" s="14"/>
      <c r="AF36" s="14"/>
      <c r="AG36" s="14"/>
      <c r="AH36" s="14"/>
      <c r="AI36" s="14"/>
      <c r="AJ36" s="14"/>
      <c r="AK36" s="14"/>
      <c r="AL36" s="14"/>
      <c r="AM36" s="14"/>
      <c r="AN36" s="14"/>
      <c r="AO36" s="14"/>
      <c r="AP36" s="14"/>
      <c r="AQ36" s="14"/>
      <c r="AR36" s="14"/>
      <c r="AS36" s="14"/>
      <c r="AT36" s="14"/>
    </row>
    <row r="37" spans="1:46" s="13" customFormat="1" ht="12.75" x14ac:dyDescent="0.2">
      <c r="A37" s="120"/>
      <c r="B37" s="259"/>
      <c r="C37" s="261"/>
      <c r="D37" s="261"/>
      <c r="E37" s="119"/>
      <c r="F37" s="119"/>
      <c r="G37" s="259"/>
      <c r="H37" s="261"/>
      <c r="I37" s="261"/>
      <c r="J37" s="261"/>
      <c r="K37" s="261"/>
      <c r="L37" s="4"/>
      <c r="M37" s="266"/>
      <c r="N37" s="263"/>
      <c r="O37" s="4"/>
      <c r="P37" s="275"/>
      <c r="Q37" s="272"/>
      <c r="R37" s="157"/>
      <c r="S37" s="14"/>
      <c r="T37" s="14"/>
      <c r="U37" s="14"/>
      <c r="V37" s="14"/>
      <c r="W37" s="67"/>
      <c r="X37" s="67"/>
      <c r="Y37" s="67"/>
      <c r="Z37" s="14"/>
      <c r="AA37" s="14"/>
      <c r="AB37" s="14"/>
      <c r="AC37" s="14"/>
      <c r="AD37" s="14"/>
      <c r="AE37" s="14"/>
      <c r="AF37" s="14"/>
      <c r="AG37" s="14"/>
      <c r="AH37" s="14"/>
      <c r="AI37" s="14"/>
      <c r="AJ37" s="14"/>
      <c r="AK37" s="14"/>
      <c r="AL37" s="14"/>
      <c r="AM37" s="14"/>
      <c r="AN37" s="14"/>
      <c r="AO37" s="14"/>
      <c r="AP37" s="14"/>
      <c r="AQ37" s="14"/>
      <c r="AR37" s="14"/>
      <c r="AS37" s="14"/>
      <c r="AT37" s="14"/>
    </row>
    <row r="38" spans="1:46" s="13" customFormat="1" ht="12.75" x14ac:dyDescent="0.2">
      <c r="A38" s="120"/>
      <c r="B38" s="259"/>
      <c r="C38" s="261"/>
      <c r="D38" s="261"/>
      <c r="E38" s="119"/>
      <c r="F38" s="119"/>
      <c r="G38" s="259"/>
      <c r="H38" s="261"/>
      <c r="I38" s="261"/>
      <c r="J38" s="261"/>
      <c r="K38" s="261"/>
      <c r="L38" s="4"/>
      <c r="M38" s="266"/>
      <c r="N38" s="263"/>
      <c r="O38" s="4"/>
      <c r="P38" s="275"/>
      <c r="Q38" s="272"/>
      <c r="R38" s="157"/>
      <c r="S38" s="14"/>
      <c r="T38" s="14"/>
      <c r="U38" s="14"/>
      <c r="V38" s="14"/>
      <c r="W38" s="67"/>
      <c r="X38" s="67"/>
      <c r="Y38" s="67"/>
      <c r="Z38" s="14"/>
      <c r="AA38" s="14"/>
      <c r="AB38" s="14"/>
      <c r="AC38" s="14"/>
      <c r="AD38" s="14"/>
      <c r="AE38" s="14"/>
      <c r="AF38" s="14"/>
      <c r="AG38" s="14"/>
      <c r="AH38" s="14"/>
      <c r="AI38" s="14"/>
      <c r="AJ38" s="14"/>
      <c r="AK38" s="14"/>
      <c r="AL38" s="14"/>
      <c r="AM38" s="14"/>
      <c r="AN38" s="14"/>
      <c r="AO38" s="14"/>
      <c r="AP38" s="14"/>
      <c r="AQ38" s="14"/>
      <c r="AR38" s="14"/>
      <c r="AS38" s="14"/>
      <c r="AT38" s="14"/>
    </row>
    <row r="39" spans="1:46" s="13" customFormat="1" ht="12.75" x14ac:dyDescent="0.2">
      <c r="A39" s="120"/>
      <c r="B39" s="259"/>
      <c r="C39" s="261"/>
      <c r="D39" s="261"/>
      <c r="E39" s="119"/>
      <c r="F39" s="119"/>
      <c r="G39" s="259"/>
      <c r="H39" s="261"/>
      <c r="I39" s="261"/>
      <c r="J39" s="261"/>
      <c r="K39" s="261"/>
      <c r="L39" s="4"/>
      <c r="M39" s="266"/>
      <c r="N39" s="263"/>
      <c r="O39" s="4"/>
      <c r="P39" s="275"/>
      <c r="Q39" s="272"/>
      <c r="R39" s="157"/>
      <c r="S39" s="14"/>
      <c r="T39" s="14"/>
      <c r="U39" s="14"/>
      <c r="V39" s="14"/>
      <c r="W39" s="501"/>
      <c r="X39" s="501"/>
      <c r="Y39" s="501"/>
      <c r="Z39" s="14"/>
      <c r="AA39" s="14"/>
      <c r="AB39" s="14"/>
      <c r="AC39" s="14"/>
      <c r="AD39" s="14"/>
      <c r="AE39" s="14"/>
      <c r="AF39" s="14"/>
      <c r="AG39" s="14"/>
      <c r="AH39" s="14"/>
      <c r="AI39" s="14"/>
      <c r="AJ39" s="14"/>
      <c r="AK39" s="14"/>
      <c r="AL39" s="14"/>
      <c r="AM39" s="14"/>
      <c r="AN39" s="14"/>
      <c r="AO39" s="14"/>
      <c r="AP39" s="14"/>
      <c r="AQ39" s="14"/>
      <c r="AR39" s="14"/>
      <c r="AS39" s="14"/>
      <c r="AT39" s="14"/>
    </row>
    <row r="40" spans="1:46" s="13" customFormat="1" ht="12.75" customHeight="1" x14ac:dyDescent="0.2">
      <c r="A40" s="120"/>
      <c r="B40" s="259"/>
      <c r="C40" s="261"/>
      <c r="D40" s="261"/>
      <c r="E40" s="119"/>
      <c r="F40" s="119"/>
      <c r="G40" s="259"/>
      <c r="H40" s="261"/>
      <c r="I40" s="261"/>
      <c r="J40" s="261"/>
      <c r="K40" s="261"/>
      <c r="L40" s="4"/>
      <c r="M40" s="266"/>
      <c r="N40" s="263"/>
      <c r="O40" s="4"/>
      <c r="P40" s="275"/>
      <c r="Q40" s="272"/>
      <c r="R40" s="157"/>
      <c r="S40" s="14"/>
      <c r="T40" s="14"/>
      <c r="U40" s="14"/>
      <c r="V40" s="14"/>
      <c r="W40" s="501"/>
      <c r="X40" s="501"/>
      <c r="Y40" s="501"/>
      <c r="Z40" s="14"/>
      <c r="AA40" s="14"/>
      <c r="AB40" s="14"/>
      <c r="AC40" s="14"/>
      <c r="AD40" s="14"/>
      <c r="AE40" s="14"/>
      <c r="AF40" s="14"/>
      <c r="AG40" s="14"/>
      <c r="AH40" s="14"/>
      <c r="AI40" s="14"/>
      <c r="AJ40" s="14"/>
      <c r="AK40" s="14"/>
      <c r="AL40" s="14"/>
      <c r="AM40" s="14"/>
      <c r="AN40" s="14"/>
      <c r="AO40" s="14"/>
      <c r="AP40" s="14"/>
      <c r="AQ40" s="14"/>
      <c r="AR40" s="14"/>
      <c r="AS40" s="14"/>
      <c r="AT40" s="14"/>
    </row>
    <row r="41" spans="1:46" s="13" customFormat="1" ht="12.75" x14ac:dyDescent="0.2">
      <c r="A41" s="120"/>
      <c r="B41" s="259"/>
      <c r="C41" s="261"/>
      <c r="D41" s="261"/>
      <c r="E41" s="119"/>
      <c r="F41" s="119"/>
      <c r="G41" s="259"/>
      <c r="H41" s="261"/>
      <c r="I41" s="261"/>
      <c r="J41" s="261"/>
      <c r="K41" s="261"/>
      <c r="L41" s="4"/>
      <c r="M41" s="266"/>
      <c r="N41" s="263"/>
      <c r="O41" s="4"/>
      <c r="P41" s="275"/>
      <c r="Q41" s="272"/>
      <c r="R41" s="157"/>
      <c r="S41" s="14"/>
      <c r="T41" s="14"/>
      <c r="U41" s="14"/>
      <c r="V41" s="14"/>
      <c r="W41" s="67"/>
      <c r="X41" s="67"/>
      <c r="Y41" s="67"/>
      <c r="Z41" s="14"/>
      <c r="AA41" s="14"/>
      <c r="AB41" s="14"/>
      <c r="AC41" s="14"/>
      <c r="AD41" s="14"/>
      <c r="AE41" s="14"/>
      <c r="AF41" s="14"/>
      <c r="AG41" s="14"/>
      <c r="AH41" s="14"/>
      <c r="AI41" s="14"/>
      <c r="AJ41" s="14"/>
      <c r="AK41" s="14"/>
      <c r="AL41" s="14"/>
      <c r="AM41" s="14"/>
      <c r="AN41" s="14"/>
      <c r="AO41" s="14"/>
      <c r="AP41" s="14"/>
      <c r="AQ41" s="14"/>
      <c r="AR41" s="14"/>
      <c r="AS41" s="14"/>
      <c r="AT41" s="14"/>
    </row>
    <row r="42" spans="1:46" s="13" customFormat="1" ht="12.75" x14ac:dyDescent="0.2">
      <c r="A42" s="120"/>
      <c r="B42" s="259"/>
      <c r="C42" s="261"/>
      <c r="D42" s="261"/>
      <c r="E42" s="119"/>
      <c r="F42" s="119"/>
      <c r="G42" s="259"/>
      <c r="H42" s="261"/>
      <c r="I42" s="261"/>
      <c r="J42" s="261"/>
      <c r="K42" s="261"/>
      <c r="L42" s="4"/>
      <c r="M42" s="266"/>
      <c r="N42" s="263"/>
      <c r="O42" s="4"/>
      <c r="P42" s="275"/>
      <c r="Q42" s="272"/>
      <c r="R42" s="157"/>
      <c r="S42" s="14"/>
      <c r="T42" s="14"/>
      <c r="U42" s="14"/>
      <c r="V42" s="14"/>
      <c r="W42" s="67"/>
      <c r="X42" s="67"/>
      <c r="Y42" s="67"/>
      <c r="Z42" s="14"/>
      <c r="AA42" s="14"/>
      <c r="AB42" s="14"/>
      <c r="AC42" s="14"/>
      <c r="AD42" s="14"/>
      <c r="AE42" s="14"/>
      <c r="AF42" s="14"/>
      <c r="AG42" s="14"/>
      <c r="AH42" s="14"/>
      <c r="AI42" s="14"/>
      <c r="AJ42" s="14"/>
      <c r="AK42" s="14"/>
      <c r="AL42" s="14"/>
      <c r="AM42" s="14"/>
      <c r="AN42" s="14"/>
      <c r="AO42" s="14"/>
      <c r="AP42" s="14"/>
      <c r="AQ42" s="14"/>
      <c r="AR42" s="14"/>
      <c r="AS42" s="14"/>
      <c r="AT42" s="14"/>
    </row>
    <row r="43" spans="1:46" s="13" customFormat="1" ht="12.75" x14ac:dyDescent="0.2">
      <c r="A43" s="120"/>
      <c r="B43" s="259"/>
      <c r="C43" s="261"/>
      <c r="D43" s="261"/>
      <c r="E43" s="119"/>
      <c r="F43" s="119"/>
      <c r="G43" s="259"/>
      <c r="H43" s="261"/>
      <c r="I43" s="261"/>
      <c r="J43" s="261"/>
      <c r="K43" s="261"/>
      <c r="L43" s="4"/>
      <c r="M43" s="266"/>
      <c r="N43" s="263"/>
      <c r="O43" s="4"/>
      <c r="P43" s="275"/>
      <c r="Q43" s="272"/>
      <c r="R43" s="157"/>
      <c r="S43" s="14"/>
      <c r="T43" s="14"/>
      <c r="U43" s="14"/>
      <c r="V43" s="14"/>
      <c r="W43" s="501"/>
      <c r="X43" s="501"/>
      <c r="Y43" s="501"/>
      <c r="Z43" s="14"/>
      <c r="AA43" s="14"/>
      <c r="AB43" s="14"/>
      <c r="AC43" s="14"/>
      <c r="AD43" s="14"/>
      <c r="AE43" s="14"/>
      <c r="AF43" s="14"/>
      <c r="AG43" s="14"/>
      <c r="AH43" s="14"/>
      <c r="AI43" s="14"/>
      <c r="AJ43" s="14"/>
      <c r="AK43" s="14"/>
      <c r="AL43" s="14"/>
      <c r="AM43" s="14"/>
      <c r="AN43" s="14"/>
      <c r="AO43" s="14"/>
      <c r="AP43" s="14"/>
      <c r="AQ43" s="14"/>
      <c r="AR43" s="14"/>
      <c r="AS43" s="14"/>
      <c r="AT43" s="14"/>
    </row>
    <row r="44" spans="1:46" s="13" customFormat="1" ht="12.75" customHeight="1" x14ac:dyDescent="0.2">
      <c r="A44" s="120"/>
      <c r="B44" s="259"/>
      <c r="C44" s="261"/>
      <c r="D44" s="261"/>
      <c r="E44" s="119"/>
      <c r="F44" s="119"/>
      <c r="G44" s="259"/>
      <c r="H44" s="261"/>
      <c r="I44" s="261"/>
      <c r="J44" s="261"/>
      <c r="K44" s="261"/>
      <c r="L44" s="4"/>
      <c r="M44" s="266"/>
      <c r="N44" s="263"/>
      <c r="O44" s="4"/>
      <c r="P44" s="275"/>
      <c r="Q44" s="272"/>
      <c r="R44" s="157"/>
      <c r="S44" s="14"/>
      <c r="T44" s="14"/>
      <c r="U44" s="14"/>
      <c r="V44" s="14"/>
      <c r="W44" s="501"/>
      <c r="X44" s="501"/>
      <c r="Y44" s="501"/>
      <c r="Z44" s="14"/>
      <c r="AA44" s="14"/>
      <c r="AB44" s="14"/>
      <c r="AC44" s="14"/>
      <c r="AD44" s="14"/>
      <c r="AE44" s="14"/>
      <c r="AF44" s="14"/>
      <c r="AG44" s="14"/>
      <c r="AH44" s="14"/>
      <c r="AI44" s="14"/>
      <c r="AJ44" s="14"/>
      <c r="AK44" s="14"/>
      <c r="AL44" s="14"/>
      <c r="AM44" s="14"/>
      <c r="AN44" s="14"/>
      <c r="AO44" s="14"/>
      <c r="AP44" s="14"/>
      <c r="AQ44" s="14"/>
      <c r="AR44" s="14"/>
      <c r="AS44" s="14"/>
      <c r="AT44" s="14"/>
    </row>
    <row r="45" spans="1:46" s="13" customFormat="1" ht="12.75" x14ac:dyDescent="0.2">
      <c r="A45" s="120"/>
      <c r="B45" s="259"/>
      <c r="C45" s="261"/>
      <c r="D45" s="261"/>
      <c r="E45" s="119"/>
      <c r="F45" s="119"/>
      <c r="G45" s="259"/>
      <c r="H45" s="261"/>
      <c r="I45" s="261"/>
      <c r="J45" s="261"/>
      <c r="K45" s="261"/>
      <c r="L45" s="4"/>
      <c r="M45" s="266"/>
      <c r="N45" s="263"/>
      <c r="O45" s="4"/>
      <c r="P45" s="275"/>
      <c r="Q45" s="272"/>
      <c r="R45" s="157"/>
      <c r="S45" s="14"/>
      <c r="T45" s="14"/>
      <c r="U45" s="14"/>
      <c r="V45" s="14"/>
      <c r="W45" s="501"/>
      <c r="X45" s="501"/>
      <c r="Y45" s="501"/>
      <c r="Z45" s="14"/>
      <c r="AA45" s="14"/>
      <c r="AB45" s="14"/>
      <c r="AC45" s="14"/>
      <c r="AD45" s="14"/>
      <c r="AE45" s="14"/>
      <c r="AF45" s="14"/>
      <c r="AG45" s="14"/>
      <c r="AH45" s="14"/>
      <c r="AI45" s="14"/>
      <c r="AJ45" s="14"/>
      <c r="AK45" s="14"/>
      <c r="AL45" s="14"/>
      <c r="AM45" s="14"/>
      <c r="AN45" s="14"/>
      <c r="AO45" s="14"/>
      <c r="AP45" s="14"/>
      <c r="AQ45" s="14"/>
      <c r="AR45" s="14"/>
      <c r="AS45" s="14"/>
      <c r="AT45" s="14"/>
    </row>
    <row r="46" spans="1:46" s="13" customFormat="1" ht="12.75" x14ac:dyDescent="0.2">
      <c r="A46" s="120"/>
      <c r="B46" s="259"/>
      <c r="C46" s="261"/>
      <c r="D46" s="261"/>
      <c r="E46" s="119"/>
      <c r="F46" s="119"/>
      <c r="G46" s="259"/>
      <c r="H46" s="261"/>
      <c r="I46" s="261"/>
      <c r="J46" s="261"/>
      <c r="K46" s="261"/>
      <c r="L46" s="4"/>
      <c r="M46" s="266"/>
      <c r="N46" s="263"/>
      <c r="O46" s="4"/>
      <c r="P46" s="275"/>
      <c r="Q46" s="272"/>
      <c r="R46" s="157"/>
      <c r="S46" s="14"/>
      <c r="T46" s="14"/>
      <c r="U46" s="14"/>
      <c r="V46" s="14"/>
      <c r="W46" s="501"/>
      <c r="X46" s="501"/>
      <c r="Y46" s="501"/>
      <c r="Z46" s="14"/>
      <c r="AA46" s="14"/>
      <c r="AB46" s="14"/>
      <c r="AC46" s="14"/>
      <c r="AD46" s="14"/>
      <c r="AE46" s="14"/>
      <c r="AF46" s="14"/>
      <c r="AG46" s="14"/>
      <c r="AH46" s="14"/>
      <c r="AI46" s="14"/>
      <c r="AJ46" s="14"/>
      <c r="AK46" s="14"/>
      <c r="AL46" s="14"/>
      <c r="AM46" s="14"/>
      <c r="AN46" s="14"/>
      <c r="AO46" s="14"/>
      <c r="AP46" s="14"/>
      <c r="AQ46" s="14"/>
      <c r="AR46" s="14"/>
      <c r="AS46" s="14"/>
      <c r="AT46" s="14"/>
    </row>
    <row r="47" spans="1:46" s="13" customFormat="1" ht="13.5" thickBot="1" x14ac:dyDescent="0.25">
      <c r="A47" s="160"/>
      <c r="B47" s="121"/>
      <c r="C47" s="121"/>
      <c r="D47" s="121"/>
      <c r="E47" s="121"/>
      <c r="F47" s="121"/>
      <c r="G47" s="121"/>
      <c r="H47" s="121"/>
      <c r="I47" s="121"/>
      <c r="J47" s="121"/>
      <c r="K47" s="121"/>
      <c r="L47" s="122" t="s">
        <v>12</v>
      </c>
      <c r="M47" s="267">
        <f>IF(SUM(P35:P46)*100=100,ROUND(M35*P35+M36*P36+M37*P37+M38*P38+M39*P39+M40*P40+M41*P41+M42*P42+M43*P43+M44*P44+M45*P45+M46*P46,2),IF(SUM(P35:P46)=0,0,"ERROR"))</f>
        <v>0</v>
      </c>
      <c r="N47" s="262"/>
      <c r="P47" s="276">
        <f>IF(SUM(P35:P46)*100=100,,IF(SUM(P35:P46)=0,0,"Sum must = 100%"))</f>
        <v>0</v>
      </c>
      <c r="Q47" s="271"/>
      <c r="R47" s="159"/>
      <c r="S47" s="14"/>
      <c r="T47" s="14"/>
      <c r="U47" s="14"/>
      <c r="V47" s="14"/>
      <c r="W47" s="67"/>
      <c r="X47" s="68"/>
      <c r="Y47" s="68"/>
      <c r="Z47" s="14"/>
      <c r="AA47" s="14"/>
      <c r="AB47" s="14"/>
      <c r="AC47" s="14"/>
      <c r="AD47" s="14"/>
      <c r="AE47" s="14"/>
      <c r="AF47" s="14"/>
      <c r="AG47" s="14"/>
      <c r="AH47" s="14"/>
      <c r="AI47" s="14"/>
      <c r="AJ47" s="14"/>
      <c r="AK47" s="14"/>
      <c r="AL47" s="14"/>
      <c r="AM47" s="14"/>
      <c r="AN47" s="14"/>
      <c r="AO47" s="14"/>
      <c r="AP47" s="14"/>
      <c r="AQ47" s="14"/>
      <c r="AR47" s="14"/>
      <c r="AS47" s="14"/>
      <c r="AT47" s="14"/>
    </row>
    <row r="48" spans="1:46" s="4" customFormat="1" ht="12.75" x14ac:dyDescent="0.2">
      <c r="A48" s="22" t="str">
        <f>C14</f>
        <v>Engineer</v>
      </c>
      <c r="B48" s="17"/>
      <c r="C48" s="17"/>
      <c r="D48" s="17"/>
      <c r="E48" s="17"/>
      <c r="F48" s="17"/>
      <c r="G48" s="17"/>
      <c r="H48" s="17"/>
      <c r="I48" s="17"/>
      <c r="J48" s="17"/>
      <c r="K48" s="17"/>
      <c r="L48" s="17"/>
      <c r="M48" s="268"/>
      <c r="N48" s="17"/>
      <c r="O48" s="17"/>
      <c r="P48" s="268"/>
      <c r="Q48" s="17"/>
      <c r="R48" s="157"/>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row>
    <row r="49" spans="1:46" s="13" customFormat="1" ht="12.75" x14ac:dyDescent="0.2">
      <c r="A49" s="120"/>
      <c r="B49" s="258"/>
      <c r="C49" s="260"/>
      <c r="D49" s="260"/>
      <c r="E49" s="119"/>
      <c r="F49" s="119"/>
      <c r="G49" s="258"/>
      <c r="H49" s="260"/>
      <c r="I49" s="260"/>
      <c r="J49" s="260"/>
      <c r="K49" s="260"/>
      <c r="L49" s="4"/>
      <c r="M49" s="265"/>
      <c r="N49" s="264"/>
      <c r="O49" s="4"/>
      <c r="P49" s="274"/>
      <c r="Q49" s="273"/>
      <c r="R49" s="157"/>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row>
    <row r="50" spans="1:46" s="13" customFormat="1" ht="12.75" x14ac:dyDescent="0.2">
      <c r="A50" s="120"/>
      <c r="B50" s="259"/>
      <c r="C50" s="261"/>
      <c r="D50" s="261"/>
      <c r="E50" s="119"/>
      <c r="F50" s="119"/>
      <c r="G50" s="259"/>
      <c r="H50" s="261"/>
      <c r="I50" s="261"/>
      <c r="J50" s="261"/>
      <c r="K50" s="261"/>
      <c r="L50" s="4"/>
      <c r="M50" s="266"/>
      <c r="N50" s="263"/>
      <c r="O50" s="4"/>
      <c r="P50" s="275"/>
      <c r="Q50" s="272"/>
      <c r="R50" s="157"/>
      <c r="S50" s="14"/>
      <c r="T50" s="14"/>
      <c r="U50" s="14"/>
      <c r="V50" s="14"/>
      <c r="W50" s="501"/>
      <c r="X50" s="501"/>
      <c r="Y50" s="501"/>
      <c r="Z50" s="14"/>
      <c r="AA50" s="14"/>
      <c r="AB50" s="14"/>
      <c r="AC50" s="14"/>
      <c r="AD50" s="14"/>
      <c r="AE50" s="14"/>
      <c r="AF50" s="14"/>
      <c r="AG50" s="14"/>
      <c r="AH50" s="14"/>
      <c r="AI50" s="14"/>
      <c r="AJ50" s="14"/>
      <c r="AK50" s="14"/>
      <c r="AL50" s="14"/>
      <c r="AM50" s="14"/>
      <c r="AN50" s="14"/>
      <c r="AO50" s="14"/>
      <c r="AP50" s="14"/>
      <c r="AQ50" s="14"/>
      <c r="AR50" s="14"/>
      <c r="AS50" s="14"/>
      <c r="AT50" s="14"/>
    </row>
    <row r="51" spans="1:46" s="13" customFormat="1" ht="12.75" x14ac:dyDescent="0.2">
      <c r="A51" s="120"/>
      <c r="B51" s="259"/>
      <c r="C51" s="261"/>
      <c r="D51" s="261"/>
      <c r="E51" s="119"/>
      <c r="F51" s="119"/>
      <c r="G51" s="259"/>
      <c r="H51" s="261"/>
      <c r="I51" s="261"/>
      <c r="J51" s="261"/>
      <c r="K51" s="261"/>
      <c r="L51" s="4"/>
      <c r="M51" s="266"/>
      <c r="N51" s="263"/>
      <c r="O51" s="4"/>
      <c r="P51" s="275"/>
      <c r="Q51" s="272"/>
      <c r="R51" s="157"/>
      <c r="S51" s="14"/>
      <c r="T51" s="14"/>
      <c r="U51" s="14"/>
      <c r="V51" s="14"/>
      <c r="W51" s="67"/>
      <c r="X51" s="67"/>
      <c r="Y51" s="67"/>
      <c r="Z51" s="14"/>
      <c r="AA51" s="14"/>
      <c r="AB51" s="14"/>
      <c r="AC51" s="14"/>
      <c r="AD51" s="14"/>
      <c r="AE51" s="14"/>
      <c r="AF51" s="14"/>
      <c r="AG51" s="14"/>
      <c r="AH51" s="14"/>
      <c r="AI51" s="14"/>
      <c r="AJ51" s="14"/>
      <c r="AK51" s="14"/>
      <c r="AL51" s="14"/>
      <c r="AM51" s="14"/>
      <c r="AN51" s="14"/>
      <c r="AO51" s="14"/>
      <c r="AP51" s="14"/>
      <c r="AQ51" s="14"/>
      <c r="AR51" s="14"/>
      <c r="AS51" s="14"/>
      <c r="AT51" s="14"/>
    </row>
    <row r="52" spans="1:46" s="13" customFormat="1" ht="12.75" x14ac:dyDescent="0.2">
      <c r="A52" s="120"/>
      <c r="B52" s="259"/>
      <c r="C52" s="261"/>
      <c r="D52" s="261"/>
      <c r="E52" s="119"/>
      <c r="F52" s="119"/>
      <c r="G52" s="259"/>
      <c r="H52" s="261"/>
      <c r="I52" s="261"/>
      <c r="J52" s="261"/>
      <c r="K52" s="261"/>
      <c r="L52" s="4"/>
      <c r="M52" s="266"/>
      <c r="N52" s="263"/>
      <c r="O52" s="4"/>
      <c r="P52" s="275"/>
      <c r="Q52" s="272"/>
      <c r="R52" s="157"/>
      <c r="S52" s="14"/>
      <c r="T52" s="14"/>
      <c r="U52" s="14"/>
      <c r="V52" s="14"/>
      <c r="W52" s="67"/>
      <c r="X52" s="67"/>
      <c r="Y52" s="67"/>
      <c r="Z52" s="14"/>
      <c r="AA52" s="14"/>
      <c r="AB52" s="14"/>
      <c r="AC52" s="14"/>
      <c r="AD52" s="14"/>
      <c r="AE52" s="14"/>
      <c r="AF52" s="14"/>
      <c r="AG52" s="14"/>
      <c r="AH52" s="14"/>
      <c r="AI52" s="14"/>
      <c r="AJ52" s="14"/>
      <c r="AK52" s="14"/>
      <c r="AL52" s="14"/>
      <c r="AM52" s="14"/>
      <c r="AN52" s="14"/>
      <c r="AO52" s="14"/>
      <c r="AP52" s="14"/>
      <c r="AQ52" s="14"/>
      <c r="AR52" s="14"/>
      <c r="AS52" s="14"/>
      <c r="AT52" s="14"/>
    </row>
    <row r="53" spans="1:46" s="13" customFormat="1" ht="12.75" x14ac:dyDescent="0.2">
      <c r="A53" s="120"/>
      <c r="B53" s="259"/>
      <c r="C53" s="261"/>
      <c r="D53" s="261"/>
      <c r="E53" s="119"/>
      <c r="F53" s="119"/>
      <c r="G53" s="259"/>
      <c r="H53" s="261"/>
      <c r="I53" s="261"/>
      <c r="J53" s="261"/>
      <c r="K53" s="261"/>
      <c r="L53" s="4"/>
      <c r="M53" s="266"/>
      <c r="N53" s="263"/>
      <c r="O53" s="4"/>
      <c r="P53" s="275"/>
      <c r="Q53" s="272"/>
      <c r="R53" s="157"/>
      <c r="S53" s="14"/>
      <c r="T53" s="14"/>
      <c r="U53" s="14"/>
      <c r="V53" s="14"/>
      <c r="W53" s="501"/>
      <c r="X53" s="501"/>
      <c r="Y53" s="501"/>
      <c r="Z53" s="14"/>
      <c r="AA53" s="14"/>
      <c r="AB53" s="14"/>
      <c r="AC53" s="14"/>
      <c r="AD53" s="14"/>
      <c r="AE53" s="14"/>
      <c r="AF53" s="14"/>
      <c r="AG53" s="14"/>
      <c r="AH53" s="14"/>
      <c r="AI53" s="14"/>
      <c r="AJ53" s="14"/>
      <c r="AK53" s="14"/>
      <c r="AL53" s="14"/>
      <c r="AM53" s="14"/>
      <c r="AN53" s="14"/>
      <c r="AO53" s="14"/>
      <c r="AP53" s="14"/>
      <c r="AQ53" s="14"/>
      <c r="AR53" s="14"/>
      <c r="AS53" s="14"/>
      <c r="AT53" s="14"/>
    </row>
    <row r="54" spans="1:46" s="13" customFormat="1" ht="12.75" x14ac:dyDescent="0.2">
      <c r="A54" s="120"/>
      <c r="B54" s="259"/>
      <c r="C54" s="261"/>
      <c r="D54" s="261"/>
      <c r="E54" s="119"/>
      <c r="F54" s="119"/>
      <c r="G54" s="259"/>
      <c r="H54" s="261"/>
      <c r="I54" s="261"/>
      <c r="J54" s="261"/>
      <c r="K54" s="261"/>
      <c r="L54" s="4"/>
      <c r="M54" s="266"/>
      <c r="N54" s="263"/>
      <c r="O54" s="4"/>
      <c r="P54" s="275"/>
      <c r="Q54" s="272"/>
      <c r="R54" s="157"/>
      <c r="S54" s="14"/>
      <c r="T54" s="14"/>
      <c r="U54" s="14"/>
      <c r="V54" s="14"/>
      <c r="W54" s="501"/>
      <c r="X54" s="501"/>
      <c r="Y54" s="501"/>
      <c r="Z54" s="14"/>
      <c r="AA54" s="14"/>
      <c r="AB54" s="14"/>
      <c r="AC54" s="14"/>
      <c r="AD54" s="14"/>
      <c r="AE54" s="14"/>
      <c r="AF54" s="14"/>
      <c r="AG54" s="14"/>
      <c r="AH54" s="14"/>
      <c r="AI54" s="14"/>
      <c r="AJ54" s="14"/>
      <c r="AK54" s="14"/>
      <c r="AL54" s="14"/>
      <c r="AM54" s="14"/>
      <c r="AN54" s="14"/>
      <c r="AO54" s="14"/>
      <c r="AP54" s="14"/>
      <c r="AQ54" s="14"/>
      <c r="AR54" s="14"/>
      <c r="AS54" s="14"/>
      <c r="AT54" s="14"/>
    </row>
    <row r="55" spans="1:46" s="13" customFormat="1" ht="12.75" x14ac:dyDescent="0.2">
      <c r="A55" s="120"/>
      <c r="B55" s="259"/>
      <c r="C55" s="261"/>
      <c r="D55" s="261"/>
      <c r="E55" s="119"/>
      <c r="F55" s="119"/>
      <c r="G55" s="259"/>
      <c r="H55" s="261"/>
      <c r="I55" s="261"/>
      <c r="J55" s="261"/>
      <c r="K55" s="261"/>
      <c r="L55" s="4"/>
      <c r="M55" s="266"/>
      <c r="N55" s="263"/>
      <c r="O55" s="4"/>
      <c r="P55" s="275"/>
      <c r="Q55" s="272"/>
      <c r="R55" s="157"/>
      <c r="S55" s="14"/>
      <c r="T55" s="14"/>
      <c r="U55" s="14"/>
      <c r="V55" s="14"/>
      <c r="W55" s="67"/>
      <c r="X55" s="67"/>
      <c r="Y55" s="67"/>
      <c r="Z55" s="14"/>
      <c r="AA55" s="14"/>
      <c r="AB55" s="14"/>
      <c r="AC55" s="14"/>
      <c r="AD55" s="14"/>
      <c r="AE55" s="14"/>
      <c r="AF55" s="14"/>
      <c r="AG55" s="14"/>
      <c r="AH55" s="14"/>
      <c r="AI55" s="14"/>
      <c r="AJ55" s="14"/>
      <c r="AK55" s="14"/>
      <c r="AL55" s="14"/>
      <c r="AM55" s="14"/>
      <c r="AN55" s="14"/>
      <c r="AO55" s="14"/>
      <c r="AP55" s="14"/>
      <c r="AQ55" s="14"/>
      <c r="AR55" s="14"/>
      <c r="AS55" s="14"/>
      <c r="AT55" s="14"/>
    </row>
    <row r="56" spans="1:46" s="13" customFormat="1" ht="12.75" x14ac:dyDescent="0.2">
      <c r="A56" s="120"/>
      <c r="B56" s="259"/>
      <c r="C56" s="261"/>
      <c r="D56" s="261"/>
      <c r="E56" s="119"/>
      <c r="F56" s="119"/>
      <c r="G56" s="259"/>
      <c r="H56" s="261"/>
      <c r="I56" s="261"/>
      <c r="J56" s="261"/>
      <c r="K56" s="261"/>
      <c r="L56" s="4"/>
      <c r="M56" s="266"/>
      <c r="N56" s="263"/>
      <c r="O56" s="4"/>
      <c r="P56" s="275"/>
      <c r="Q56" s="272"/>
      <c r="R56" s="157"/>
      <c r="S56" s="14"/>
      <c r="T56" s="14"/>
      <c r="U56" s="14"/>
      <c r="V56" s="14"/>
      <c r="W56" s="67"/>
      <c r="X56" s="67"/>
      <c r="Y56" s="67"/>
      <c r="Z56" s="14"/>
      <c r="AA56" s="14"/>
      <c r="AB56" s="14"/>
      <c r="AC56" s="14"/>
      <c r="AD56" s="14"/>
      <c r="AE56" s="14"/>
      <c r="AF56" s="14"/>
      <c r="AG56" s="14"/>
      <c r="AH56" s="14"/>
      <c r="AI56" s="14"/>
      <c r="AJ56" s="14"/>
      <c r="AK56" s="14"/>
      <c r="AL56" s="14"/>
      <c r="AM56" s="14"/>
      <c r="AN56" s="14"/>
      <c r="AO56" s="14"/>
      <c r="AP56" s="14"/>
      <c r="AQ56" s="14"/>
      <c r="AR56" s="14"/>
      <c r="AS56" s="14"/>
      <c r="AT56" s="14"/>
    </row>
    <row r="57" spans="1:46" s="13" customFormat="1" ht="12.75" x14ac:dyDescent="0.2">
      <c r="A57" s="120"/>
      <c r="B57" s="259"/>
      <c r="C57" s="261"/>
      <c r="D57" s="261"/>
      <c r="E57" s="119"/>
      <c r="F57" s="119"/>
      <c r="G57" s="259"/>
      <c r="H57" s="261"/>
      <c r="I57" s="261"/>
      <c r="J57" s="261"/>
      <c r="K57" s="261"/>
      <c r="L57" s="4"/>
      <c r="M57" s="266"/>
      <c r="N57" s="263"/>
      <c r="O57" s="4"/>
      <c r="P57" s="275"/>
      <c r="Q57" s="272"/>
      <c r="R57" s="157"/>
      <c r="S57" s="14"/>
      <c r="T57" s="14"/>
      <c r="U57" s="14"/>
      <c r="V57" s="14"/>
      <c r="W57" s="501"/>
      <c r="X57" s="501"/>
      <c r="Y57" s="501"/>
      <c r="Z57" s="14"/>
      <c r="AA57" s="14"/>
      <c r="AB57" s="14"/>
      <c r="AC57" s="14"/>
      <c r="AD57" s="14"/>
      <c r="AE57" s="14"/>
      <c r="AF57" s="14"/>
      <c r="AG57" s="14"/>
      <c r="AH57" s="14"/>
      <c r="AI57" s="14"/>
      <c r="AJ57" s="14"/>
      <c r="AK57" s="14"/>
      <c r="AL57" s="14"/>
      <c r="AM57" s="14"/>
      <c r="AN57" s="14"/>
      <c r="AO57" s="14"/>
      <c r="AP57" s="14"/>
      <c r="AQ57" s="14"/>
      <c r="AR57" s="14"/>
      <c r="AS57" s="14"/>
      <c r="AT57" s="14"/>
    </row>
    <row r="58" spans="1:46" s="13" customFormat="1" ht="12.75" x14ac:dyDescent="0.2">
      <c r="A58" s="120"/>
      <c r="B58" s="259"/>
      <c r="C58" s="261"/>
      <c r="D58" s="261"/>
      <c r="E58" s="119"/>
      <c r="F58" s="119"/>
      <c r="G58" s="259"/>
      <c r="H58" s="261"/>
      <c r="I58" s="261"/>
      <c r="J58" s="261"/>
      <c r="K58" s="261"/>
      <c r="L58" s="4"/>
      <c r="M58" s="266"/>
      <c r="N58" s="263"/>
      <c r="O58" s="4"/>
      <c r="P58" s="275"/>
      <c r="Q58" s="272"/>
      <c r="R58" s="157"/>
      <c r="S58" s="14"/>
      <c r="T58" s="14"/>
      <c r="U58" s="14"/>
      <c r="V58" s="14"/>
      <c r="W58" s="501"/>
      <c r="X58" s="501"/>
      <c r="Y58" s="501"/>
      <c r="Z58" s="14"/>
      <c r="AA58" s="14"/>
      <c r="AB58" s="14"/>
      <c r="AC58" s="14"/>
      <c r="AD58" s="14"/>
      <c r="AE58" s="14"/>
      <c r="AF58" s="14"/>
      <c r="AG58" s="14"/>
      <c r="AH58" s="14"/>
      <c r="AI58" s="14"/>
      <c r="AJ58" s="14"/>
      <c r="AK58" s="14"/>
      <c r="AL58" s="14"/>
      <c r="AM58" s="14"/>
      <c r="AN58" s="14"/>
      <c r="AO58" s="14"/>
      <c r="AP58" s="14"/>
      <c r="AQ58" s="14"/>
      <c r="AR58" s="14"/>
      <c r="AS58" s="14"/>
      <c r="AT58" s="14"/>
    </row>
    <row r="59" spans="1:46" s="13" customFormat="1" ht="12.75" x14ac:dyDescent="0.2">
      <c r="A59" s="120"/>
      <c r="B59" s="259"/>
      <c r="C59" s="261"/>
      <c r="D59" s="261"/>
      <c r="E59" s="119"/>
      <c r="F59" s="119"/>
      <c r="G59" s="259"/>
      <c r="H59" s="261"/>
      <c r="I59" s="261"/>
      <c r="J59" s="261"/>
      <c r="K59" s="261"/>
      <c r="L59" s="4"/>
      <c r="M59" s="266"/>
      <c r="N59" s="263"/>
      <c r="O59" s="4"/>
      <c r="P59" s="275"/>
      <c r="Q59" s="272"/>
      <c r="R59" s="157"/>
      <c r="S59" s="14"/>
      <c r="T59" s="14"/>
      <c r="U59" s="14"/>
      <c r="V59" s="14"/>
      <c r="W59" s="501"/>
      <c r="X59" s="501"/>
      <c r="Y59" s="501"/>
      <c r="Z59" s="14"/>
      <c r="AA59" s="14"/>
      <c r="AB59" s="14"/>
      <c r="AC59" s="14"/>
      <c r="AD59" s="14"/>
      <c r="AE59" s="14"/>
      <c r="AF59" s="14"/>
      <c r="AG59" s="14"/>
      <c r="AH59" s="14"/>
      <c r="AI59" s="14"/>
      <c r="AJ59" s="14"/>
      <c r="AK59" s="14"/>
      <c r="AL59" s="14"/>
      <c r="AM59" s="14"/>
      <c r="AN59" s="14"/>
      <c r="AO59" s="14"/>
      <c r="AP59" s="14"/>
      <c r="AQ59" s="14"/>
      <c r="AR59" s="14"/>
      <c r="AS59" s="14"/>
      <c r="AT59" s="14"/>
    </row>
    <row r="60" spans="1:46" s="13" customFormat="1" ht="12.75" x14ac:dyDescent="0.2">
      <c r="A60" s="120"/>
      <c r="B60" s="259"/>
      <c r="C60" s="261"/>
      <c r="D60" s="261"/>
      <c r="E60" s="119"/>
      <c r="F60" s="119"/>
      <c r="G60" s="259"/>
      <c r="H60" s="261"/>
      <c r="I60" s="261"/>
      <c r="J60" s="261"/>
      <c r="K60" s="261"/>
      <c r="L60" s="4"/>
      <c r="M60" s="266"/>
      <c r="N60" s="263"/>
      <c r="O60" s="4"/>
      <c r="P60" s="275"/>
      <c r="Q60" s="272"/>
      <c r="R60" s="157"/>
      <c r="S60" s="14"/>
      <c r="T60" s="14"/>
      <c r="U60" s="14"/>
      <c r="V60" s="14"/>
      <c r="W60" s="501"/>
      <c r="X60" s="501"/>
      <c r="Y60" s="501"/>
      <c r="Z60" s="14"/>
      <c r="AA60" s="14"/>
      <c r="AB60" s="14"/>
      <c r="AC60" s="14"/>
      <c r="AD60" s="14"/>
      <c r="AE60" s="14"/>
      <c r="AF60" s="14"/>
      <c r="AG60" s="14"/>
      <c r="AH60" s="14"/>
      <c r="AI60" s="14"/>
      <c r="AJ60" s="14"/>
      <c r="AK60" s="14"/>
      <c r="AL60" s="14"/>
      <c r="AM60" s="14"/>
      <c r="AN60" s="14"/>
      <c r="AO60" s="14"/>
      <c r="AP60" s="14"/>
      <c r="AQ60" s="14"/>
      <c r="AR60" s="14"/>
      <c r="AS60" s="14"/>
      <c r="AT60" s="14"/>
    </row>
    <row r="61" spans="1:46" s="13" customFormat="1" ht="13.5" thickBot="1" x14ac:dyDescent="0.25">
      <c r="A61" s="160"/>
      <c r="B61" s="121"/>
      <c r="C61" s="121"/>
      <c r="D61" s="121"/>
      <c r="E61" s="121"/>
      <c r="F61" s="121"/>
      <c r="G61" s="121"/>
      <c r="H61" s="121"/>
      <c r="I61" s="121"/>
      <c r="J61" s="121"/>
      <c r="K61" s="121"/>
      <c r="L61" s="122" t="s">
        <v>12</v>
      </c>
      <c r="M61" s="267">
        <f>IF(SUM(P49:P60)*100=100,ROUND(M49*P49+M50*P50+M51*P51+M52*P52+M53*P53+M54*P54+M55*P55+M56*P56+M57*P57+M58*P58+M59*P59+M60*P60,2),IF(SUM(P49:P60)=0,0,"ERROR"))</f>
        <v>0</v>
      </c>
      <c r="N61" s="262"/>
      <c r="P61" s="276">
        <f>IF(SUM(P49:P60)*100=100,,IF(SUM(P49:P60)=0,0,"Sum must = 100%"))</f>
        <v>0</v>
      </c>
      <c r="Q61" s="271"/>
      <c r="R61" s="159"/>
      <c r="S61" s="14"/>
      <c r="T61" s="14"/>
      <c r="U61" s="14"/>
      <c r="V61" s="14"/>
      <c r="W61" s="67"/>
      <c r="X61" s="68"/>
      <c r="Y61" s="68"/>
      <c r="Z61" s="14"/>
      <c r="AA61" s="14"/>
      <c r="AB61" s="14"/>
      <c r="AC61" s="14"/>
      <c r="AD61" s="14"/>
      <c r="AE61" s="14"/>
      <c r="AF61" s="14"/>
      <c r="AG61" s="14"/>
      <c r="AH61" s="14"/>
      <c r="AI61" s="14"/>
      <c r="AJ61" s="14"/>
      <c r="AK61" s="14"/>
      <c r="AL61" s="14"/>
      <c r="AM61" s="14"/>
      <c r="AN61" s="14"/>
      <c r="AO61" s="14"/>
      <c r="AP61" s="14"/>
      <c r="AQ61" s="14"/>
      <c r="AR61" s="14"/>
      <c r="AS61" s="14"/>
      <c r="AT61" s="14"/>
    </row>
    <row r="62" spans="1:46" s="4" customFormat="1" ht="12.75" x14ac:dyDescent="0.2">
      <c r="A62" s="22" t="str">
        <f>C15</f>
        <v>Sr. Designer</v>
      </c>
      <c r="B62" s="17"/>
      <c r="C62" s="17"/>
      <c r="D62" s="17"/>
      <c r="E62" s="17"/>
      <c r="F62" s="17"/>
      <c r="G62" s="17"/>
      <c r="H62" s="17"/>
      <c r="I62" s="17"/>
      <c r="J62" s="17"/>
      <c r="K62" s="17"/>
      <c r="L62" s="17"/>
      <c r="M62" s="268"/>
      <c r="N62" s="17"/>
      <c r="O62" s="17"/>
      <c r="P62" s="268"/>
      <c r="Q62" s="17"/>
      <c r="R62" s="161"/>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row>
    <row r="63" spans="1:46" s="13" customFormat="1" ht="12.75" x14ac:dyDescent="0.2">
      <c r="A63" s="120"/>
      <c r="B63" s="258"/>
      <c r="C63" s="260"/>
      <c r="D63" s="260"/>
      <c r="E63" s="119"/>
      <c r="F63" s="119"/>
      <c r="G63" s="258"/>
      <c r="H63" s="260"/>
      <c r="I63" s="260"/>
      <c r="J63" s="260"/>
      <c r="K63" s="260"/>
      <c r="L63" s="4"/>
      <c r="M63" s="265"/>
      <c r="N63" s="264"/>
      <c r="O63" s="4"/>
      <c r="P63" s="274"/>
      <c r="Q63" s="273"/>
      <c r="R63" s="157"/>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row>
    <row r="64" spans="1:46" s="13" customFormat="1" ht="12.75" x14ac:dyDescent="0.2">
      <c r="A64" s="120"/>
      <c r="B64" s="259"/>
      <c r="C64" s="261"/>
      <c r="D64" s="261"/>
      <c r="E64" s="119"/>
      <c r="F64" s="119"/>
      <c r="G64" s="259"/>
      <c r="H64" s="261"/>
      <c r="I64" s="261"/>
      <c r="J64" s="261"/>
      <c r="K64" s="261"/>
      <c r="L64" s="4"/>
      <c r="M64" s="266"/>
      <c r="N64" s="263"/>
      <c r="O64" s="4"/>
      <c r="P64" s="275"/>
      <c r="Q64" s="272"/>
      <c r="R64" s="157"/>
      <c r="S64" s="14"/>
      <c r="T64" s="14"/>
      <c r="U64" s="14"/>
      <c r="V64" s="14"/>
      <c r="W64" s="501"/>
      <c r="X64" s="501"/>
      <c r="Y64" s="501"/>
      <c r="Z64" s="14"/>
      <c r="AA64" s="14"/>
      <c r="AB64" s="14"/>
      <c r="AC64" s="14"/>
      <c r="AD64" s="14"/>
      <c r="AE64" s="14"/>
      <c r="AF64" s="14"/>
      <c r="AG64" s="14"/>
      <c r="AH64" s="14"/>
      <c r="AI64" s="14"/>
      <c r="AJ64" s="14"/>
      <c r="AK64" s="14"/>
      <c r="AL64" s="14"/>
      <c r="AM64" s="14"/>
      <c r="AN64" s="14"/>
      <c r="AO64" s="14"/>
      <c r="AP64" s="14"/>
      <c r="AQ64" s="14"/>
      <c r="AR64" s="14"/>
      <c r="AS64" s="14"/>
      <c r="AT64" s="14"/>
    </row>
    <row r="65" spans="1:46" s="13" customFormat="1" ht="12.75" x14ac:dyDescent="0.2">
      <c r="A65" s="120"/>
      <c r="B65" s="259"/>
      <c r="C65" s="261"/>
      <c r="D65" s="261"/>
      <c r="E65" s="119"/>
      <c r="F65" s="119"/>
      <c r="G65" s="259"/>
      <c r="H65" s="261"/>
      <c r="I65" s="261"/>
      <c r="J65" s="261"/>
      <c r="K65" s="261"/>
      <c r="L65" s="4"/>
      <c r="M65" s="266"/>
      <c r="N65" s="263"/>
      <c r="O65" s="4"/>
      <c r="P65" s="275"/>
      <c r="Q65" s="272"/>
      <c r="R65" s="157"/>
      <c r="S65" s="14"/>
      <c r="T65" s="14"/>
      <c r="U65" s="14"/>
      <c r="V65" s="14"/>
      <c r="W65" s="67"/>
      <c r="X65" s="67"/>
      <c r="Y65" s="67"/>
      <c r="Z65" s="14"/>
      <c r="AA65" s="14"/>
      <c r="AB65" s="14"/>
      <c r="AC65" s="14"/>
      <c r="AD65" s="14"/>
      <c r="AE65" s="14"/>
      <c r="AF65" s="14"/>
      <c r="AG65" s="14"/>
      <c r="AH65" s="14"/>
      <c r="AI65" s="14"/>
      <c r="AJ65" s="14"/>
      <c r="AK65" s="14"/>
      <c r="AL65" s="14"/>
      <c r="AM65" s="14"/>
      <c r="AN65" s="14"/>
      <c r="AO65" s="14"/>
      <c r="AP65" s="14"/>
      <c r="AQ65" s="14"/>
      <c r="AR65" s="14"/>
      <c r="AS65" s="14"/>
      <c r="AT65" s="14"/>
    </row>
    <row r="66" spans="1:46" s="13" customFormat="1" ht="12.75" x14ac:dyDescent="0.2">
      <c r="A66" s="120"/>
      <c r="B66" s="259"/>
      <c r="C66" s="261"/>
      <c r="D66" s="261"/>
      <c r="E66" s="119"/>
      <c r="F66" s="119"/>
      <c r="G66" s="259"/>
      <c r="H66" s="261"/>
      <c r="I66" s="261"/>
      <c r="J66" s="261"/>
      <c r="K66" s="261"/>
      <c r="L66" s="4"/>
      <c r="M66" s="266"/>
      <c r="N66" s="263"/>
      <c r="O66" s="4"/>
      <c r="P66" s="275"/>
      <c r="Q66" s="272"/>
      <c r="R66" s="157"/>
      <c r="S66" s="14"/>
      <c r="T66" s="14"/>
      <c r="U66" s="14"/>
      <c r="V66" s="14"/>
      <c r="W66" s="67"/>
      <c r="X66" s="67"/>
      <c r="Y66" s="67"/>
      <c r="Z66" s="14"/>
      <c r="AA66" s="14"/>
      <c r="AB66" s="14"/>
      <c r="AC66" s="14"/>
      <c r="AD66" s="14"/>
      <c r="AE66" s="14"/>
      <c r="AF66" s="14"/>
      <c r="AG66" s="14"/>
      <c r="AH66" s="14"/>
      <c r="AI66" s="14"/>
      <c r="AJ66" s="14"/>
      <c r="AK66" s="14"/>
      <c r="AL66" s="14"/>
      <c r="AM66" s="14"/>
      <c r="AN66" s="14"/>
      <c r="AO66" s="14"/>
      <c r="AP66" s="14"/>
      <c r="AQ66" s="14"/>
      <c r="AR66" s="14"/>
      <c r="AS66" s="14"/>
      <c r="AT66" s="14"/>
    </row>
    <row r="67" spans="1:46" s="13" customFormat="1" ht="12.75" x14ac:dyDescent="0.2">
      <c r="A67" s="120"/>
      <c r="B67" s="259"/>
      <c r="C67" s="261"/>
      <c r="D67" s="261"/>
      <c r="E67" s="119"/>
      <c r="F67" s="119"/>
      <c r="G67" s="259"/>
      <c r="H67" s="261"/>
      <c r="I67" s="261"/>
      <c r="J67" s="261"/>
      <c r="K67" s="261"/>
      <c r="L67" s="4"/>
      <c r="M67" s="266"/>
      <c r="N67" s="263"/>
      <c r="O67" s="4"/>
      <c r="P67" s="275"/>
      <c r="Q67" s="272"/>
      <c r="R67" s="157"/>
      <c r="S67" s="14"/>
      <c r="T67" s="14"/>
      <c r="U67" s="14"/>
      <c r="V67" s="14"/>
      <c r="W67" s="501"/>
      <c r="X67" s="501"/>
      <c r="Y67" s="501"/>
      <c r="Z67" s="14"/>
      <c r="AA67" s="14"/>
      <c r="AB67" s="14"/>
      <c r="AC67" s="14"/>
      <c r="AD67" s="14"/>
      <c r="AE67" s="14"/>
      <c r="AF67" s="14"/>
      <c r="AG67" s="14"/>
      <c r="AH67" s="14"/>
      <c r="AI67" s="14"/>
      <c r="AJ67" s="14"/>
      <c r="AK67" s="14"/>
      <c r="AL67" s="14"/>
      <c r="AM67" s="14"/>
      <c r="AN67" s="14"/>
      <c r="AO67" s="14"/>
      <c r="AP67" s="14"/>
      <c r="AQ67" s="14"/>
      <c r="AR67" s="14"/>
      <c r="AS67" s="14"/>
      <c r="AT67" s="14"/>
    </row>
    <row r="68" spans="1:46" s="13" customFormat="1" ht="12.75" x14ac:dyDescent="0.2">
      <c r="A68" s="120"/>
      <c r="B68" s="259"/>
      <c r="C68" s="261"/>
      <c r="D68" s="261"/>
      <c r="E68" s="119"/>
      <c r="F68" s="119"/>
      <c r="G68" s="259"/>
      <c r="H68" s="261"/>
      <c r="I68" s="261"/>
      <c r="J68" s="261"/>
      <c r="K68" s="261"/>
      <c r="L68" s="4"/>
      <c r="M68" s="266"/>
      <c r="N68" s="263"/>
      <c r="O68" s="4"/>
      <c r="P68" s="275"/>
      <c r="Q68" s="272"/>
      <c r="R68" s="157"/>
      <c r="S68" s="14"/>
      <c r="T68" s="14"/>
      <c r="U68" s="14"/>
      <c r="V68" s="14"/>
      <c r="W68" s="501"/>
      <c r="X68" s="501"/>
      <c r="Y68" s="501"/>
      <c r="Z68" s="14"/>
      <c r="AA68" s="14"/>
      <c r="AB68" s="14"/>
      <c r="AC68" s="14"/>
      <c r="AD68" s="14"/>
      <c r="AE68" s="14"/>
      <c r="AF68" s="14"/>
      <c r="AG68" s="14"/>
      <c r="AH68" s="14"/>
      <c r="AI68" s="14"/>
      <c r="AJ68" s="14"/>
      <c r="AK68" s="14"/>
      <c r="AL68" s="14"/>
      <c r="AM68" s="14"/>
      <c r="AN68" s="14"/>
      <c r="AO68" s="14"/>
      <c r="AP68" s="14"/>
      <c r="AQ68" s="14"/>
      <c r="AR68" s="14"/>
      <c r="AS68" s="14"/>
      <c r="AT68" s="14"/>
    </row>
    <row r="69" spans="1:46" s="13" customFormat="1" ht="12.75" x14ac:dyDescent="0.2">
      <c r="A69" s="120"/>
      <c r="B69" s="259"/>
      <c r="C69" s="261"/>
      <c r="D69" s="261"/>
      <c r="E69" s="119"/>
      <c r="F69" s="119"/>
      <c r="G69" s="259"/>
      <c r="H69" s="261"/>
      <c r="I69" s="261"/>
      <c r="J69" s="261"/>
      <c r="K69" s="261"/>
      <c r="L69" s="4"/>
      <c r="M69" s="266"/>
      <c r="N69" s="263"/>
      <c r="O69" s="4"/>
      <c r="P69" s="275"/>
      <c r="Q69" s="272"/>
      <c r="R69" s="157"/>
      <c r="S69" s="14"/>
      <c r="T69" s="14"/>
      <c r="U69" s="14"/>
      <c r="V69" s="14"/>
      <c r="W69" s="67"/>
      <c r="X69" s="67"/>
      <c r="Y69" s="67"/>
      <c r="Z69" s="14"/>
      <c r="AA69" s="14"/>
      <c r="AB69" s="14"/>
      <c r="AC69" s="14"/>
      <c r="AD69" s="14"/>
      <c r="AE69" s="14"/>
      <c r="AF69" s="14"/>
      <c r="AG69" s="14"/>
      <c r="AH69" s="14"/>
      <c r="AI69" s="14"/>
      <c r="AJ69" s="14"/>
      <c r="AK69" s="14"/>
      <c r="AL69" s="14"/>
      <c r="AM69" s="14"/>
      <c r="AN69" s="14"/>
      <c r="AO69" s="14"/>
      <c r="AP69" s="14"/>
      <c r="AQ69" s="14"/>
      <c r="AR69" s="14"/>
      <c r="AS69" s="14"/>
      <c r="AT69" s="14"/>
    </row>
    <row r="70" spans="1:46" s="13" customFormat="1" ht="12.75" x14ac:dyDescent="0.2">
      <c r="A70" s="120"/>
      <c r="B70" s="259"/>
      <c r="C70" s="261"/>
      <c r="D70" s="261"/>
      <c r="E70" s="119"/>
      <c r="F70" s="119"/>
      <c r="G70" s="259"/>
      <c r="H70" s="261"/>
      <c r="I70" s="261"/>
      <c r="J70" s="261"/>
      <c r="K70" s="261"/>
      <c r="L70" s="4"/>
      <c r="M70" s="266"/>
      <c r="N70" s="263"/>
      <c r="O70" s="4"/>
      <c r="P70" s="275"/>
      <c r="Q70" s="272"/>
      <c r="R70" s="157"/>
      <c r="S70" s="14"/>
      <c r="T70" s="14"/>
      <c r="U70" s="14"/>
      <c r="V70" s="14"/>
      <c r="W70" s="67"/>
      <c r="X70" s="67"/>
      <c r="Y70" s="67"/>
      <c r="Z70" s="14"/>
      <c r="AA70" s="14"/>
      <c r="AB70" s="14"/>
      <c r="AC70" s="14"/>
      <c r="AD70" s="14"/>
      <c r="AE70" s="14"/>
      <c r="AF70" s="14"/>
      <c r="AG70" s="14"/>
      <c r="AH70" s="14"/>
      <c r="AI70" s="14"/>
      <c r="AJ70" s="14"/>
      <c r="AK70" s="14"/>
      <c r="AL70" s="14"/>
      <c r="AM70" s="14"/>
      <c r="AN70" s="14"/>
      <c r="AO70" s="14"/>
      <c r="AP70" s="14"/>
      <c r="AQ70" s="14"/>
      <c r="AR70" s="14"/>
      <c r="AS70" s="14"/>
      <c r="AT70" s="14"/>
    </row>
    <row r="71" spans="1:46" s="13" customFormat="1" ht="12.75" x14ac:dyDescent="0.2">
      <c r="A71" s="120"/>
      <c r="B71" s="259"/>
      <c r="C71" s="261"/>
      <c r="D71" s="261"/>
      <c r="E71" s="119"/>
      <c r="F71" s="119"/>
      <c r="G71" s="259"/>
      <c r="H71" s="261"/>
      <c r="I71" s="261"/>
      <c r="J71" s="261"/>
      <c r="K71" s="261"/>
      <c r="L71" s="4"/>
      <c r="M71" s="266"/>
      <c r="N71" s="263"/>
      <c r="O71" s="4"/>
      <c r="P71" s="275"/>
      <c r="Q71" s="272"/>
      <c r="R71" s="157"/>
      <c r="S71" s="14"/>
      <c r="T71" s="14"/>
      <c r="U71" s="14"/>
      <c r="V71" s="14"/>
      <c r="W71" s="501"/>
      <c r="X71" s="501"/>
      <c r="Y71" s="501"/>
      <c r="Z71" s="14"/>
      <c r="AA71" s="14"/>
      <c r="AB71" s="14"/>
      <c r="AC71" s="14"/>
      <c r="AD71" s="14"/>
      <c r="AE71" s="14"/>
      <c r="AF71" s="14"/>
      <c r="AG71" s="14"/>
      <c r="AH71" s="14"/>
      <c r="AI71" s="14"/>
      <c r="AJ71" s="14"/>
      <c r="AK71" s="14"/>
      <c r="AL71" s="14"/>
      <c r="AM71" s="14"/>
      <c r="AN71" s="14"/>
      <c r="AO71" s="14"/>
      <c r="AP71" s="14"/>
      <c r="AQ71" s="14"/>
      <c r="AR71" s="14"/>
      <c r="AS71" s="14"/>
      <c r="AT71" s="14"/>
    </row>
    <row r="72" spans="1:46" s="13" customFormat="1" ht="12.75" x14ac:dyDescent="0.2">
      <c r="A72" s="120"/>
      <c r="B72" s="259"/>
      <c r="C72" s="261"/>
      <c r="D72" s="261"/>
      <c r="E72" s="119"/>
      <c r="F72" s="119"/>
      <c r="G72" s="259"/>
      <c r="H72" s="261"/>
      <c r="I72" s="261"/>
      <c r="J72" s="261"/>
      <c r="K72" s="261"/>
      <c r="L72" s="4"/>
      <c r="M72" s="266"/>
      <c r="N72" s="263"/>
      <c r="O72" s="4"/>
      <c r="P72" s="275"/>
      <c r="Q72" s="272"/>
      <c r="R72" s="157"/>
      <c r="S72" s="14"/>
      <c r="T72" s="14"/>
      <c r="U72" s="14"/>
      <c r="V72" s="14"/>
      <c r="W72" s="501"/>
      <c r="X72" s="501"/>
      <c r="Y72" s="501"/>
      <c r="Z72" s="14"/>
      <c r="AA72" s="14"/>
      <c r="AB72" s="14"/>
      <c r="AC72" s="14"/>
      <c r="AD72" s="14"/>
      <c r="AE72" s="14"/>
      <c r="AF72" s="14"/>
      <c r="AG72" s="14"/>
      <c r="AH72" s="14"/>
      <c r="AI72" s="14"/>
      <c r="AJ72" s="14"/>
      <c r="AK72" s="14"/>
      <c r="AL72" s="14"/>
      <c r="AM72" s="14"/>
      <c r="AN72" s="14"/>
      <c r="AO72" s="14"/>
      <c r="AP72" s="14"/>
      <c r="AQ72" s="14"/>
      <c r="AR72" s="14"/>
      <c r="AS72" s="14"/>
      <c r="AT72" s="14"/>
    </row>
    <row r="73" spans="1:46" s="13" customFormat="1" ht="12.75" x14ac:dyDescent="0.2">
      <c r="A73" s="120"/>
      <c r="B73" s="259"/>
      <c r="C73" s="261"/>
      <c r="D73" s="261"/>
      <c r="E73" s="119"/>
      <c r="F73" s="119"/>
      <c r="G73" s="259"/>
      <c r="H73" s="261"/>
      <c r="I73" s="261"/>
      <c r="J73" s="261"/>
      <c r="K73" s="261"/>
      <c r="L73" s="4"/>
      <c r="M73" s="266"/>
      <c r="N73" s="263"/>
      <c r="O73" s="4"/>
      <c r="P73" s="275"/>
      <c r="Q73" s="272"/>
      <c r="R73" s="157"/>
      <c r="S73" s="14"/>
      <c r="T73" s="14"/>
      <c r="U73" s="14"/>
      <c r="V73" s="14"/>
      <c r="W73" s="501"/>
      <c r="X73" s="501"/>
      <c r="Y73" s="501"/>
      <c r="Z73" s="14"/>
      <c r="AA73" s="14"/>
      <c r="AB73" s="14"/>
      <c r="AC73" s="14"/>
      <c r="AD73" s="14"/>
      <c r="AE73" s="14"/>
      <c r="AF73" s="14"/>
      <c r="AG73" s="14"/>
      <c r="AH73" s="14"/>
      <c r="AI73" s="14"/>
      <c r="AJ73" s="14"/>
      <c r="AK73" s="14"/>
      <c r="AL73" s="14"/>
      <c r="AM73" s="14"/>
      <c r="AN73" s="14"/>
      <c r="AO73" s="14"/>
      <c r="AP73" s="14"/>
      <c r="AQ73" s="14"/>
      <c r="AR73" s="14"/>
      <c r="AS73" s="14"/>
      <c r="AT73" s="14"/>
    </row>
    <row r="74" spans="1:46" s="13" customFormat="1" ht="12.75" x14ac:dyDescent="0.2">
      <c r="A74" s="120"/>
      <c r="B74" s="261"/>
      <c r="C74" s="261"/>
      <c r="D74" s="261"/>
      <c r="E74" s="119"/>
      <c r="F74" s="119"/>
      <c r="G74" s="261"/>
      <c r="H74" s="261"/>
      <c r="I74" s="261"/>
      <c r="J74" s="261"/>
      <c r="K74" s="261"/>
      <c r="L74" s="4"/>
      <c r="M74" s="269"/>
      <c r="N74" s="263"/>
      <c r="O74" s="4"/>
      <c r="P74" s="277"/>
      <c r="Q74" s="272"/>
      <c r="R74" s="157"/>
      <c r="S74" s="14"/>
      <c r="T74" s="14"/>
      <c r="U74" s="14"/>
      <c r="V74" s="14"/>
      <c r="W74" s="501"/>
      <c r="X74" s="501"/>
      <c r="Y74" s="501"/>
      <c r="Z74" s="14"/>
      <c r="AA74" s="14"/>
      <c r="AB74" s="14"/>
      <c r="AC74" s="14"/>
      <c r="AD74" s="14"/>
      <c r="AE74" s="14"/>
      <c r="AF74" s="14"/>
      <c r="AG74" s="14"/>
      <c r="AH74" s="14"/>
      <c r="AI74" s="14"/>
      <c r="AJ74" s="14"/>
      <c r="AK74" s="14"/>
      <c r="AL74" s="14"/>
      <c r="AM74" s="14"/>
      <c r="AN74" s="14"/>
      <c r="AO74" s="14"/>
      <c r="AP74" s="14"/>
      <c r="AQ74" s="14"/>
      <c r="AR74" s="14"/>
      <c r="AS74" s="14"/>
      <c r="AT74" s="14"/>
    </row>
    <row r="75" spans="1:46" s="13" customFormat="1" ht="13.5" thickBot="1" x14ac:dyDescent="0.25">
      <c r="A75" s="160"/>
      <c r="B75" s="121"/>
      <c r="C75" s="121"/>
      <c r="D75" s="121"/>
      <c r="E75" s="121"/>
      <c r="F75" s="121"/>
      <c r="G75" s="121"/>
      <c r="H75" s="121"/>
      <c r="I75" s="121"/>
      <c r="J75" s="121"/>
      <c r="K75" s="121"/>
      <c r="L75" s="122" t="s">
        <v>12</v>
      </c>
      <c r="M75" s="267">
        <f>IF(SUM(P63:P74)*100=100,ROUND(M63*P63+M64*P64+M65*P65+M66*P66+M67*P67+M68*P68+M69*P69+M70*P70+M71*P71+M72*P72+M73*P73+M74*P74,2),IF(SUM(P63:P74)=0,0,"ERROR"))</f>
        <v>0</v>
      </c>
      <c r="N75" s="262"/>
      <c r="P75" s="276">
        <f>IF(SUM(P63:P74)*100=100,,IF(SUM(P63:P74)=0,0,"Sum must = 100%"))</f>
        <v>0</v>
      </c>
      <c r="Q75" s="271"/>
      <c r="R75" s="159"/>
      <c r="S75" s="14"/>
      <c r="T75" s="14"/>
      <c r="U75" s="14"/>
      <c r="V75" s="14"/>
      <c r="W75" s="67"/>
      <c r="X75" s="68"/>
      <c r="Y75" s="68"/>
      <c r="Z75" s="14"/>
      <c r="AA75" s="14"/>
      <c r="AB75" s="14"/>
      <c r="AC75" s="14"/>
      <c r="AD75" s="14"/>
      <c r="AE75" s="14"/>
      <c r="AF75" s="14"/>
      <c r="AG75" s="14"/>
      <c r="AH75" s="14"/>
      <c r="AI75" s="14"/>
      <c r="AJ75" s="14"/>
      <c r="AK75" s="14"/>
      <c r="AL75" s="14"/>
      <c r="AM75" s="14"/>
      <c r="AN75" s="14"/>
      <c r="AO75" s="14"/>
      <c r="AP75" s="14"/>
      <c r="AQ75" s="14"/>
      <c r="AR75" s="14"/>
      <c r="AS75" s="14"/>
      <c r="AT75" s="14"/>
    </row>
    <row r="76" spans="1:46" s="4" customFormat="1" ht="12.75" x14ac:dyDescent="0.2">
      <c r="A76" s="22" t="str">
        <f>K11</f>
        <v>Designer</v>
      </c>
      <c r="B76" s="17"/>
      <c r="C76" s="17"/>
      <c r="D76" s="17"/>
      <c r="E76" s="17"/>
      <c r="F76" s="17"/>
      <c r="G76" s="17"/>
      <c r="H76" s="17"/>
      <c r="I76" s="17"/>
      <c r="J76" s="17"/>
      <c r="K76" s="17"/>
      <c r="L76" s="17"/>
      <c r="M76" s="268"/>
      <c r="N76" s="17"/>
      <c r="O76" s="17"/>
      <c r="P76" s="268"/>
      <c r="Q76" s="17"/>
      <c r="R76" s="157"/>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row>
    <row r="77" spans="1:46" s="13" customFormat="1" ht="12.75" x14ac:dyDescent="0.2">
      <c r="A77" s="120"/>
      <c r="B77" s="258"/>
      <c r="C77" s="260"/>
      <c r="D77" s="260"/>
      <c r="E77" s="119"/>
      <c r="F77" s="119"/>
      <c r="G77" s="258"/>
      <c r="H77" s="260"/>
      <c r="I77" s="260"/>
      <c r="J77" s="260"/>
      <c r="K77" s="260"/>
      <c r="L77" s="4"/>
      <c r="M77" s="265"/>
      <c r="N77" s="264"/>
      <c r="O77" s="4"/>
      <c r="P77" s="274"/>
      <c r="Q77" s="273"/>
      <c r="R77" s="157"/>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row>
    <row r="78" spans="1:46" s="13" customFormat="1" ht="12.75" x14ac:dyDescent="0.2">
      <c r="A78" s="120"/>
      <c r="B78" s="259"/>
      <c r="C78" s="261"/>
      <c r="D78" s="261"/>
      <c r="E78" s="119"/>
      <c r="F78" s="119"/>
      <c r="G78" s="259"/>
      <c r="H78" s="261"/>
      <c r="I78" s="261"/>
      <c r="J78" s="261"/>
      <c r="K78" s="261"/>
      <c r="L78" s="4"/>
      <c r="M78" s="266"/>
      <c r="N78" s="263"/>
      <c r="O78" s="4"/>
      <c r="P78" s="275"/>
      <c r="Q78" s="272"/>
      <c r="R78" s="157"/>
      <c r="S78" s="14"/>
      <c r="T78" s="14"/>
      <c r="U78" s="14"/>
      <c r="V78" s="14"/>
      <c r="W78" s="501"/>
      <c r="X78" s="501"/>
      <c r="Y78" s="501"/>
      <c r="Z78" s="14"/>
      <c r="AA78" s="14"/>
      <c r="AB78" s="14"/>
      <c r="AC78" s="14"/>
      <c r="AD78" s="14"/>
      <c r="AE78" s="14"/>
      <c r="AF78" s="14"/>
      <c r="AG78" s="14"/>
      <c r="AH78" s="14"/>
      <c r="AI78" s="14"/>
      <c r="AJ78" s="14"/>
      <c r="AK78" s="14"/>
      <c r="AL78" s="14"/>
      <c r="AM78" s="14"/>
      <c r="AN78" s="14"/>
      <c r="AO78" s="14"/>
      <c r="AP78" s="14"/>
      <c r="AQ78" s="14"/>
      <c r="AR78" s="14"/>
      <c r="AS78" s="14"/>
      <c r="AT78" s="14"/>
    </row>
    <row r="79" spans="1:46" s="13" customFormat="1" ht="12.75" x14ac:dyDescent="0.2">
      <c r="A79" s="120"/>
      <c r="B79" s="259"/>
      <c r="C79" s="261"/>
      <c r="D79" s="261"/>
      <c r="E79" s="119"/>
      <c r="F79" s="119"/>
      <c r="G79" s="259"/>
      <c r="H79" s="261"/>
      <c r="I79" s="261"/>
      <c r="J79" s="261"/>
      <c r="K79" s="261"/>
      <c r="L79" s="4"/>
      <c r="M79" s="266"/>
      <c r="N79" s="263"/>
      <c r="O79" s="4"/>
      <c r="P79" s="275"/>
      <c r="Q79" s="272"/>
      <c r="R79" s="157"/>
      <c r="S79" s="14"/>
      <c r="T79" s="14"/>
      <c r="U79" s="14"/>
      <c r="V79" s="14"/>
      <c r="W79" s="67"/>
      <c r="X79" s="67"/>
      <c r="Y79" s="67"/>
      <c r="Z79" s="14"/>
      <c r="AA79" s="14"/>
      <c r="AB79" s="14"/>
      <c r="AC79" s="14"/>
      <c r="AD79" s="14"/>
      <c r="AE79" s="14"/>
      <c r="AF79" s="14"/>
      <c r="AG79" s="14"/>
      <c r="AH79" s="14"/>
      <c r="AI79" s="14"/>
      <c r="AJ79" s="14"/>
      <c r="AK79" s="14"/>
      <c r="AL79" s="14"/>
      <c r="AM79" s="14"/>
      <c r="AN79" s="14"/>
      <c r="AO79" s="14"/>
      <c r="AP79" s="14"/>
      <c r="AQ79" s="14"/>
      <c r="AR79" s="14"/>
      <c r="AS79" s="14"/>
      <c r="AT79" s="14"/>
    </row>
    <row r="80" spans="1:46" s="13" customFormat="1" ht="12.75" x14ac:dyDescent="0.2">
      <c r="A80" s="120"/>
      <c r="B80" s="259"/>
      <c r="C80" s="261"/>
      <c r="D80" s="261"/>
      <c r="E80" s="119"/>
      <c r="F80" s="119"/>
      <c r="G80" s="259"/>
      <c r="H80" s="261"/>
      <c r="I80" s="261"/>
      <c r="J80" s="261"/>
      <c r="K80" s="261"/>
      <c r="L80" s="4"/>
      <c r="M80" s="266"/>
      <c r="N80" s="263"/>
      <c r="O80" s="4"/>
      <c r="P80" s="275"/>
      <c r="Q80" s="272"/>
      <c r="R80" s="157"/>
      <c r="S80" s="14"/>
      <c r="T80" s="14"/>
      <c r="U80" s="14"/>
      <c r="V80" s="14"/>
      <c r="W80" s="67"/>
      <c r="X80" s="67"/>
      <c r="Y80" s="67"/>
      <c r="Z80" s="14"/>
      <c r="AA80" s="14"/>
      <c r="AB80" s="14"/>
      <c r="AC80" s="14"/>
      <c r="AD80" s="14"/>
      <c r="AE80" s="14"/>
      <c r="AF80" s="14"/>
      <c r="AG80" s="14"/>
      <c r="AH80" s="14"/>
      <c r="AI80" s="14"/>
      <c r="AJ80" s="14"/>
      <c r="AK80" s="14"/>
      <c r="AL80" s="14"/>
      <c r="AM80" s="14"/>
      <c r="AN80" s="14"/>
      <c r="AO80" s="14"/>
      <c r="AP80" s="14"/>
      <c r="AQ80" s="14"/>
      <c r="AR80" s="14"/>
      <c r="AS80" s="14"/>
      <c r="AT80" s="14"/>
    </row>
    <row r="81" spans="1:46" s="13" customFormat="1" ht="12.75" x14ac:dyDescent="0.2">
      <c r="A81" s="120"/>
      <c r="B81" s="259"/>
      <c r="C81" s="261"/>
      <c r="D81" s="261"/>
      <c r="E81" s="119"/>
      <c r="F81" s="119"/>
      <c r="G81" s="259"/>
      <c r="H81" s="261"/>
      <c r="I81" s="261"/>
      <c r="J81" s="261"/>
      <c r="K81" s="261"/>
      <c r="L81" s="4"/>
      <c r="M81" s="266"/>
      <c r="N81" s="263"/>
      <c r="O81" s="4"/>
      <c r="P81" s="275"/>
      <c r="Q81" s="272"/>
      <c r="R81" s="157"/>
      <c r="S81" s="14"/>
      <c r="T81" s="14"/>
      <c r="U81" s="14"/>
      <c r="V81" s="14"/>
      <c r="W81" s="501"/>
      <c r="X81" s="501"/>
      <c r="Y81" s="501"/>
      <c r="Z81" s="14"/>
      <c r="AA81" s="14"/>
      <c r="AB81" s="14"/>
      <c r="AC81" s="14"/>
      <c r="AD81" s="14"/>
      <c r="AE81" s="14"/>
      <c r="AF81" s="14"/>
      <c r="AG81" s="14"/>
      <c r="AH81" s="14"/>
      <c r="AI81" s="14"/>
      <c r="AJ81" s="14"/>
      <c r="AK81" s="14"/>
      <c r="AL81" s="14"/>
      <c r="AM81" s="14"/>
      <c r="AN81" s="14"/>
      <c r="AO81" s="14"/>
      <c r="AP81" s="14"/>
      <c r="AQ81" s="14"/>
      <c r="AR81" s="14"/>
      <c r="AS81" s="14"/>
      <c r="AT81" s="14"/>
    </row>
    <row r="82" spans="1:46" s="13" customFormat="1" ht="12.75" x14ac:dyDescent="0.2">
      <c r="A82" s="120"/>
      <c r="B82" s="259"/>
      <c r="C82" s="261"/>
      <c r="D82" s="261"/>
      <c r="E82" s="119"/>
      <c r="F82" s="119"/>
      <c r="G82" s="259"/>
      <c r="H82" s="261"/>
      <c r="I82" s="261"/>
      <c r="J82" s="261"/>
      <c r="K82" s="261"/>
      <c r="L82" s="4"/>
      <c r="M82" s="266"/>
      <c r="N82" s="263"/>
      <c r="O82" s="4"/>
      <c r="P82" s="275"/>
      <c r="Q82" s="272"/>
      <c r="R82" s="157"/>
      <c r="S82" s="14"/>
      <c r="T82" s="14"/>
      <c r="U82" s="14"/>
      <c r="V82" s="14"/>
      <c r="W82" s="501"/>
      <c r="X82" s="501"/>
      <c r="Y82" s="501"/>
      <c r="Z82" s="14"/>
      <c r="AA82" s="14"/>
      <c r="AB82" s="14"/>
      <c r="AC82" s="14"/>
      <c r="AD82" s="14"/>
      <c r="AE82" s="14"/>
      <c r="AF82" s="14"/>
      <c r="AG82" s="14"/>
      <c r="AH82" s="14"/>
      <c r="AI82" s="14"/>
      <c r="AJ82" s="14"/>
      <c r="AK82" s="14"/>
      <c r="AL82" s="14"/>
      <c r="AM82" s="14"/>
      <c r="AN82" s="14"/>
      <c r="AO82" s="14"/>
      <c r="AP82" s="14"/>
      <c r="AQ82" s="14"/>
      <c r="AR82" s="14"/>
      <c r="AS82" s="14"/>
      <c r="AT82" s="14"/>
    </row>
    <row r="83" spans="1:46" s="13" customFormat="1" ht="12.75" x14ac:dyDescent="0.2">
      <c r="A83" s="120"/>
      <c r="B83" s="259"/>
      <c r="C83" s="261"/>
      <c r="D83" s="261"/>
      <c r="E83" s="119"/>
      <c r="F83" s="119"/>
      <c r="G83" s="259"/>
      <c r="H83" s="261"/>
      <c r="I83" s="261"/>
      <c r="J83" s="261"/>
      <c r="K83" s="261"/>
      <c r="L83" s="4"/>
      <c r="M83" s="266"/>
      <c r="N83" s="263"/>
      <c r="O83" s="4"/>
      <c r="P83" s="275"/>
      <c r="Q83" s="272"/>
      <c r="R83" s="157"/>
      <c r="S83" s="14"/>
      <c r="T83" s="14"/>
      <c r="U83" s="14"/>
      <c r="V83" s="14"/>
      <c r="W83" s="67"/>
      <c r="X83" s="67"/>
      <c r="Y83" s="67"/>
      <c r="Z83" s="14"/>
      <c r="AA83" s="14"/>
      <c r="AB83" s="14"/>
      <c r="AC83" s="14"/>
      <c r="AD83" s="14"/>
      <c r="AE83" s="14"/>
      <c r="AF83" s="14"/>
      <c r="AG83" s="14"/>
      <c r="AH83" s="14"/>
      <c r="AI83" s="14"/>
      <c r="AJ83" s="14"/>
      <c r="AK83" s="14"/>
      <c r="AL83" s="14"/>
      <c r="AM83" s="14"/>
      <c r="AN83" s="14"/>
      <c r="AO83" s="14"/>
      <c r="AP83" s="14"/>
      <c r="AQ83" s="14"/>
      <c r="AR83" s="14"/>
      <c r="AS83" s="14"/>
      <c r="AT83" s="14"/>
    </row>
    <row r="84" spans="1:46" s="13" customFormat="1" ht="12.75" x14ac:dyDescent="0.2">
      <c r="A84" s="120"/>
      <c r="B84" s="259"/>
      <c r="C84" s="261"/>
      <c r="D84" s="261"/>
      <c r="E84" s="119"/>
      <c r="F84" s="119"/>
      <c r="G84" s="259"/>
      <c r="H84" s="261"/>
      <c r="I84" s="261"/>
      <c r="J84" s="261"/>
      <c r="K84" s="261"/>
      <c r="L84" s="4"/>
      <c r="M84" s="266"/>
      <c r="N84" s="263"/>
      <c r="O84" s="4"/>
      <c r="P84" s="275"/>
      <c r="Q84" s="272"/>
      <c r="R84" s="157"/>
      <c r="S84" s="14"/>
      <c r="T84" s="14"/>
      <c r="U84" s="14"/>
      <c r="V84" s="14"/>
      <c r="W84" s="67"/>
      <c r="X84" s="67"/>
      <c r="Y84" s="67"/>
      <c r="Z84" s="14"/>
      <c r="AA84" s="14"/>
      <c r="AB84" s="14"/>
      <c r="AC84" s="14"/>
      <c r="AD84" s="14"/>
      <c r="AE84" s="14"/>
      <c r="AF84" s="14"/>
      <c r="AG84" s="14"/>
      <c r="AH84" s="14"/>
      <c r="AI84" s="14"/>
      <c r="AJ84" s="14"/>
      <c r="AK84" s="14"/>
      <c r="AL84" s="14"/>
      <c r="AM84" s="14"/>
      <c r="AN84" s="14"/>
      <c r="AO84" s="14"/>
      <c r="AP84" s="14"/>
      <c r="AQ84" s="14"/>
      <c r="AR84" s="14"/>
      <c r="AS84" s="14"/>
      <c r="AT84" s="14"/>
    </row>
    <row r="85" spans="1:46" s="13" customFormat="1" ht="12.75" x14ac:dyDescent="0.2">
      <c r="A85" s="120"/>
      <c r="B85" s="259"/>
      <c r="C85" s="261"/>
      <c r="D85" s="261"/>
      <c r="E85" s="119"/>
      <c r="F85" s="119"/>
      <c r="G85" s="259"/>
      <c r="H85" s="261"/>
      <c r="I85" s="261"/>
      <c r="J85" s="261"/>
      <c r="K85" s="261"/>
      <c r="L85" s="4"/>
      <c r="M85" s="266"/>
      <c r="N85" s="263"/>
      <c r="O85" s="4"/>
      <c r="P85" s="275"/>
      <c r="Q85" s="272"/>
      <c r="R85" s="157"/>
      <c r="S85" s="14"/>
      <c r="T85" s="14"/>
      <c r="U85" s="14"/>
      <c r="V85" s="14"/>
      <c r="W85" s="501"/>
      <c r="X85" s="501"/>
      <c r="Y85" s="501"/>
      <c r="Z85" s="14"/>
      <c r="AA85" s="14"/>
      <c r="AB85" s="14"/>
      <c r="AC85" s="14"/>
      <c r="AD85" s="14"/>
      <c r="AE85" s="14"/>
      <c r="AF85" s="14"/>
      <c r="AG85" s="14"/>
      <c r="AH85" s="14"/>
      <c r="AI85" s="14"/>
      <c r="AJ85" s="14"/>
      <c r="AK85" s="14"/>
      <c r="AL85" s="14"/>
      <c r="AM85" s="14"/>
      <c r="AN85" s="14"/>
      <c r="AO85" s="14"/>
      <c r="AP85" s="14"/>
      <c r="AQ85" s="14"/>
      <c r="AR85" s="14"/>
      <c r="AS85" s="14"/>
      <c r="AT85" s="14"/>
    </row>
    <row r="86" spans="1:46" s="13" customFormat="1" ht="12.75" x14ac:dyDescent="0.2">
      <c r="A86" s="120"/>
      <c r="B86" s="259"/>
      <c r="C86" s="261"/>
      <c r="D86" s="261"/>
      <c r="E86" s="119"/>
      <c r="F86" s="119"/>
      <c r="G86" s="259"/>
      <c r="H86" s="261"/>
      <c r="I86" s="261"/>
      <c r="J86" s="261"/>
      <c r="K86" s="261"/>
      <c r="L86" s="4"/>
      <c r="M86" s="266"/>
      <c r="N86" s="263"/>
      <c r="O86" s="4"/>
      <c r="P86" s="275"/>
      <c r="Q86" s="272"/>
      <c r="R86" s="157"/>
      <c r="S86" s="14"/>
      <c r="T86" s="14"/>
      <c r="U86" s="14"/>
      <c r="V86" s="14"/>
      <c r="W86" s="501"/>
      <c r="X86" s="501"/>
      <c r="Y86" s="501"/>
      <c r="Z86" s="14"/>
      <c r="AA86" s="14"/>
      <c r="AB86" s="14"/>
      <c r="AC86" s="14"/>
      <c r="AD86" s="14"/>
      <c r="AE86" s="14"/>
      <c r="AF86" s="14"/>
      <c r="AG86" s="14"/>
      <c r="AH86" s="14"/>
      <c r="AI86" s="14"/>
      <c r="AJ86" s="14"/>
      <c r="AK86" s="14"/>
      <c r="AL86" s="14"/>
      <c r="AM86" s="14"/>
      <c r="AN86" s="14"/>
      <c r="AO86" s="14"/>
      <c r="AP86" s="14"/>
      <c r="AQ86" s="14"/>
      <c r="AR86" s="14"/>
      <c r="AS86" s="14"/>
      <c r="AT86" s="14"/>
    </row>
    <row r="87" spans="1:46" s="13" customFormat="1" ht="12.75" x14ac:dyDescent="0.2">
      <c r="A87" s="120"/>
      <c r="B87" s="259"/>
      <c r="C87" s="261"/>
      <c r="D87" s="261"/>
      <c r="E87" s="119"/>
      <c r="F87" s="119"/>
      <c r="G87" s="259"/>
      <c r="H87" s="261"/>
      <c r="I87" s="261"/>
      <c r="J87" s="261"/>
      <c r="K87" s="261"/>
      <c r="L87" s="4"/>
      <c r="M87" s="266"/>
      <c r="N87" s="263"/>
      <c r="O87" s="4"/>
      <c r="P87" s="275"/>
      <c r="Q87" s="272"/>
      <c r="R87" s="157"/>
      <c r="S87" s="14"/>
      <c r="T87" s="14"/>
      <c r="U87" s="14"/>
      <c r="V87" s="14"/>
      <c r="W87" s="501"/>
      <c r="X87" s="501"/>
      <c r="Y87" s="501"/>
      <c r="Z87" s="14"/>
      <c r="AA87" s="14"/>
      <c r="AB87" s="14"/>
      <c r="AC87" s="14"/>
      <c r="AD87" s="14"/>
      <c r="AE87" s="14"/>
      <c r="AF87" s="14"/>
      <c r="AG87" s="14"/>
      <c r="AH87" s="14"/>
      <c r="AI87" s="14"/>
      <c r="AJ87" s="14"/>
      <c r="AK87" s="14"/>
      <c r="AL87" s="14"/>
      <c r="AM87" s="14"/>
      <c r="AN87" s="14"/>
      <c r="AO87" s="14"/>
      <c r="AP87" s="14"/>
      <c r="AQ87" s="14"/>
      <c r="AR87" s="14"/>
      <c r="AS87" s="14"/>
      <c r="AT87" s="14"/>
    </row>
    <row r="88" spans="1:46" s="13" customFormat="1" ht="12.75" x14ac:dyDescent="0.2">
      <c r="A88" s="120"/>
      <c r="B88" s="259"/>
      <c r="C88" s="261"/>
      <c r="D88" s="261"/>
      <c r="E88" s="119"/>
      <c r="F88" s="119"/>
      <c r="G88" s="259"/>
      <c r="H88" s="261"/>
      <c r="I88" s="261"/>
      <c r="J88" s="261"/>
      <c r="K88" s="261"/>
      <c r="L88" s="4"/>
      <c r="M88" s="266"/>
      <c r="N88" s="263"/>
      <c r="O88" s="4"/>
      <c r="P88" s="275"/>
      <c r="Q88" s="272"/>
      <c r="R88" s="157"/>
      <c r="S88" s="14"/>
      <c r="T88" s="14"/>
      <c r="U88" s="14"/>
      <c r="V88" s="14"/>
      <c r="W88" s="501"/>
      <c r="X88" s="501"/>
      <c r="Y88" s="501"/>
      <c r="Z88" s="14"/>
      <c r="AA88" s="14"/>
      <c r="AB88" s="14"/>
      <c r="AC88" s="14"/>
      <c r="AD88" s="14"/>
      <c r="AE88" s="14"/>
      <c r="AF88" s="14"/>
      <c r="AG88" s="14"/>
      <c r="AH88" s="14"/>
      <c r="AI88" s="14"/>
      <c r="AJ88" s="14"/>
      <c r="AK88" s="14"/>
      <c r="AL88" s="14"/>
      <c r="AM88" s="14"/>
      <c r="AN88" s="14"/>
      <c r="AO88" s="14"/>
      <c r="AP88" s="14"/>
      <c r="AQ88" s="14"/>
      <c r="AR88" s="14"/>
      <c r="AS88" s="14"/>
      <c r="AT88" s="14"/>
    </row>
    <row r="89" spans="1:46" s="13" customFormat="1" ht="13.5" thickBot="1" x14ac:dyDescent="0.25">
      <c r="A89" s="160"/>
      <c r="B89" s="121"/>
      <c r="C89" s="121"/>
      <c r="D89" s="121"/>
      <c r="E89" s="121"/>
      <c r="F89" s="121"/>
      <c r="G89" s="121"/>
      <c r="H89" s="121"/>
      <c r="I89" s="121"/>
      <c r="J89" s="121"/>
      <c r="K89" s="121"/>
      <c r="L89" s="122" t="s">
        <v>12</v>
      </c>
      <c r="M89" s="267">
        <f>IF(SUM(P77:P88)*100=100,ROUND(M77*P77+M78*P78+M79*P79+M80*P80+M81*P81+M82*P82+M83*P83+M84*P84+M85*P85+M86*P86+M87*P87+M88*P88,2),IF(SUM(P77:P88)=0,0,"ERROR"))</f>
        <v>0</v>
      </c>
      <c r="N89" s="262"/>
      <c r="P89" s="276">
        <f>IF(SUM(P77:P88)*100=100,,IF(SUM(P77:P88)=0,0,"Sum must = 100%"))</f>
        <v>0</v>
      </c>
      <c r="Q89" s="271"/>
      <c r="R89" s="159"/>
      <c r="S89" s="14"/>
      <c r="T89" s="14"/>
      <c r="U89" s="14"/>
      <c r="V89" s="14"/>
      <c r="W89" s="67"/>
      <c r="X89" s="68"/>
      <c r="Y89" s="68"/>
      <c r="Z89" s="14"/>
      <c r="AA89" s="14"/>
      <c r="AB89" s="14"/>
      <c r="AC89" s="14"/>
      <c r="AD89" s="14"/>
      <c r="AE89" s="14"/>
      <c r="AF89" s="14"/>
      <c r="AG89" s="14"/>
      <c r="AH89" s="14"/>
      <c r="AI89" s="14"/>
      <c r="AJ89" s="14"/>
      <c r="AK89" s="14"/>
      <c r="AL89" s="14"/>
      <c r="AM89" s="14"/>
      <c r="AN89" s="14"/>
      <c r="AO89" s="14"/>
      <c r="AP89" s="14"/>
      <c r="AQ89" s="14"/>
      <c r="AR89" s="14"/>
      <c r="AS89" s="14"/>
      <c r="AT89" s="14"/>
    </row>
    <row r="90" spans="1:46" s="4" customFormat="1" ht="12.75" x14ac:dyDescent="0.2">
      <c r="A90" s="22" t="str">
        <f>K12</f>
        <v>Technician</v>
      </c>
      <c r="B90" s="17"/>
      <c r="C90" s="17"/>
      <c r="D90" s="17"/>
      <c r="E90" s="17"/>
      <c r="F90" s="17"/>
      <c r="G90" s="17"/>
      <c r="H90" s="17"/>
      <c r="I90" s="17"/>
      <c r="J90" s="17"/>
      <c r="K90" s="17"/>
      <c r="L90" s="17"/>
      <c r="M90" s="268"/>
      <c r="N90" s="17"/>
      <c r="O90" s="17"/>
      <c r="P90" s="268"/>
      <c r="Q90" s="17"/>
      <c r="R90" s="157"/>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row>
    <row r="91" spans="1:46" s="13" customFormat="1" ht="12.75" x14ac:dyDescent="0.2">
      <c r="A91" s="120"/>
      <c r="B91" s="258"/>
      <c r="C91" s="260"/>
      <c r="D91" s="260"/>
      <c r="E91" s="119"/>
      <c r="F91" s="119"/>
      <c r="G91" s="258"/>
      <c r="H91" s="260"/>
      <c r="I91" s="260"/>
      <c r="J91" s="260"/>
      <c r="K91" s="260"/>
      <c r="L91" s="4"/>
      <c r="M91" s="265"/>
      <c r="N91" s="264"/>
      <c r="O91" s="4"/>
      <c r="P91" s="274"/>
      <c r="Q91" s="273"/>
      <c r="R91" s="157"/>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row>
    <row r="92" spans="1:46" s="13" customFormat="1" ht="12.75" x14ac:dyDescent="0.2">
      <c r="A92" s="120"/>
      <c r="B92" s="259"/>
      <c r="C92" s="261"/>
      <c r="D92" s="261"/>
      <c r="E92" s="119"/>
      <c r="F92" s="119"/>
      <c r="G92" s="259"/>
      <c r="H92" s="261"/>
      <c r="I92" s="261"/>
      <c r="J92" s="261"/>
      <c r="K92" s="261"/>
      <c r="L92" s="4"/>
      <c r="M92" s="266"/>
      <c r="N92" s="263"/>
      <c r="O92" s="4"/>
      <c r="P92" s="275"/>
      <c r="Q92" s="272"/>
      <c r="R92" s="157"/>
      <c r="S92" s="14"/>
      <c r="T92" s="14"/>
      <c r="U92" s="14"/>
      <c r="V92" s="14"/>
      <c r="W92" s="501"/>
      <c r="X92" s="501"/>
      <c r="Y92" s="501"/>
      <c r="Z92" s="14"/>
      <c r="AA92" s="14"/>
      <c r="AB92" s="14"/>
      <c r="AC92" s="14"/>
      <c r="AD92" s="14"/>
      <c r="AE92" s="14"/>
      <c r="AF92" s="14"/>
      <c r="AG92" s="14"/>
      <c r="AH92" s="14"/>
      <c r="AI92" s="14"/>
      <c r="AJ92" s="14"/>
      <c r="AK92" s="14"/>
      <c r="AL92" s="14"/>
      <c r="AM92" s="14"/>
      <c r="AN92" s="14"/>
      <c r="AO92" s="14"/>
      <c r="AP92" s="14"/>
      <c r="AQ92" s="14"/>
      <c r="AR92" s="14"/>
      <c r="AS92" s="14"/>
      <c r="AT92" s="14"/>
    </row>
    <row r="93" spans="1:46" s="13" customFormat="1" ht="12.75" x14ac:dyDescent="0.2">
      <c r="A93" s="120"/>
      <c r="B93" s="259"/>
      <c r="C93" s="261"/>
      <c r="D93" s="261"/>
      <c r="E93" s="119"/>
      <c r="F93" s="119"/>
      <c r="G93" s="259"/>
      <c r="H93" s="261"/>
      <c r="I93" s="261"/>
      <c r="J93" s="261"/>
      <c r="K93" s="261"/>
      <c r="L93" s="4"/>
      <c r="M93" s="266"/>
      <c r="N93" s="263"/>
      <c r="O93" s="4"/>
      <c r="P93" s="275"/>
      <c r="Q93" s="272"/>
      <c r="R93" s="157"/>
      <c r="S93" s="14"/>
      <c r="T93" s="14"/>
      <c r="U93" s="14"/>
      <c r="V93" s="14"/>
      <c r="W93" s="67"/>
      <c r="X93" s="67"/>
      <c r="Y93" s="67"/>
      <c r="Z93" s="14"/>
      <c r="AA93" s="14"/>
      <c r="AB93" s="14"/>
      <c r="AC93" s="14"/>
      <c r="AD93" s="14"/>
      <c r="AE93" s="14"/>
      <c r="AF93" s="14"/>
      <c r="AG93" s="14"/>
      <c r="AH93" s="14"/>
      <c r="AI93" s="14"/>
      <c r="AJ93" s="14"/>
      <c r="AK93" s="14"/>
      <c r="AL93" s="14"/>
      <c r="AM93" s="14"/>
      <c r="AN93" s="14"/>
      <c r="AO93" s="14"/>
      <c r="AP93" s="14"/>
      <c r="AQ93" s="14"/>
      <c r="AR93" s="14"/>
      <c r="AS93" s="14"/>
      <c r="AT93" s="14"/>
    </row>
    <row r="94" spans="1:46" s="13" customFormat="1" ht="12.75" x14ac:dyDescent="0.2">
      <c r="A94" s="120"/>
      <c r="B94" s="259"/>
      <c r="C94" s="261"/>
      <c r="D94" s="261"/>
      <c r="E94" s="119"/>
      <c r="F94" s="119"/>
      <c r="G94" s="259"/>
      <c r="H94" s="261"/>
      <c r="I94" s="261"/>
      <c r="J94" s="261"/>
      <c r="K94" s="261"/>
      <c r="L94" s="4"/>
      <c r="M94" s="266"/>
      <c r="N94" s="263"/>
      <c r="O94" s="4"/>
      <c r="P94" s="275"/>
      <c r="Q94" s="272"/>
      <c r="R94" s="157"/>
      <c r="S94" s="14"/>
      <c r="T94" s="14"/>
      <c r="U94" s="14"/>
      <c r="V94" s="14"/>
      <c r="W94" s="67"/>
      <c r="X94" s="67"/>
      <c r="Y94" s="67"/>
      <c r="Z94" s="14"/>
      <c r="AA94" s="14"/>
      <c r="AB94" s="14"/>
      <c r="AC94" s="14"/>
      <c r="AD94" s="14"/>
      <c r="AE94" s="14"/>
      <c r="AF94" s="14"/>
      <c r="AG94" s="14"/>
      <c r="AH94" s="14"/>
      <c r="AI94" s="14"/>
      <c r="AJ94" s="14"/>
      <c r="AK94" s="14"/>
      <c r="AL94" s="14"/>
      <c r="AM94" s="14"/>
      <c r="AN94" s="14"/>
      <c r="AO94" s="14"/>
      <c r="AP94" s="14"/>
      <c r="AQ94" s="14"/>
      <c r="AR94" s="14"/>
      <c r="AS94" s="14"/>
      <c r="AT94" s="14"/>
    </row>
    <row r="95" spans="1:46" s="13" customFormat="1" ht="12.75" x14ac:dyDescent="0.2">
      <c r="A95" s="120"/>
      <c r="B95" s="259"/>
      <c r="C95" s="261"/>
      <c r="D95" s="261"/>
      <c r="E95" s="119"/>
      <c r="F95" s="119"/>
      <c r="G95" s="259"/>
      <c r="H95" s="261"/>
      <c r="I95" s="261"/>
      <c r="J95" s="261"/>
      <c r="K95" s="261"/>
      <c r="L95" s="4"/>
      <c r="M95" s="266"/>
      <c r="N95" s="263"/>
      <c r="O95" s="4"/>
      <c r="P95" s="275"/>
      <c r="Q95" s="272"/>
      <c r="R95" s="157"/>
      <c r="S95" s="14"/>
      <c r="T95" s="14"/>
      <c r="U95" s="14"/>
      <c r="V95" s="14"/>
      <c r="W95" s="501"/>
      <c r="X95" s="501"/>
      <c r="Y95" s="501"/>
      <c r="Z95" s="14"/>
      <c r="AA95" s="14"/>
      <c r="AB95" s="14"/>
      <c r="AC95" s="14"/>
      <c r="AD95" s="14"/>
      <c r="AE95" s="14"/>
      <c r="AF95" s="14"/>
      <c r="AG95" s="14"/>
      <c r="AH95" s="14"/>
      <c r="AI95" s="14"/>
      <c r="AJ95" s="14"/>
      <c r="AK95" s="14"/>
      <c r="AL95" s="14"/>
      <c r="AM95" s="14"/>
      <c r="AN95" s="14"/>
      <c r="AO95" s="14"/>
      <c r="AP95" s="14"/>
      <c r="AQ95" s="14"/>
      <c r="AR95" s="14"/>
      <c r="AS95" s="14"/>
      <c r="AT95" s="14"/>
    </row>
    <row r="96" spans="1:46" s="13" customFormat="1" ht="12.75" x14ac:dyDescent="0.2">
      <c r="A96" s="120"/>
      <c r="B96" s="259"/>
      <c r="C96" s="261"/>
      <c r="D96" s="261"/>
      <c r="E96" s="119"/>
      <c r="F96" s="119"/>
      <c r="G96" s="259"/>
      <c r="H96" s="261"/>
      <c r="I96" s="261"/>
      <c r="J96" s="261"/>
      <c r="K96" s="261"/>
      <c r="L96" s="4"/>
      <c r="M96" s="266"/>
      <c r="N96" s="263"/>
      <c r="O96" s="4"/>
      <c r="P96" s="275"/>
      <c r="Q96" s="272"/>
      <c r="R96" s="157"/>
      <c r="S96" s="14"/>
      <c r="T96" s="14"/>
      <c r="U96" s="14"/>
      <c r="V96" s="14"/>
      <c r="W96" s="501"/>
      <c r="X96" s="501"/>
      <c r="Y96" s="501"/>
      <c r="Z96" s="14"/>
      <c r="AA96" s="14"/>
      <c r="AB96" s="14"/>
      <c r="AC96" s="14"/>
      <c r="AD96" s="14"/>
      <c r="AE96" s="14"/>
      <c r="AF96" s="14"/>
      <c r="AG96" s="14"/>
      <c r="AH96" s="14"/>
      <c r="AI96" s="14"/>
      <c r="AJ96" s="14"/>
      <c r="AK96" s="14"/>
      <c r="AL96" s="14"/>
      <c r="AM96" s="14"/>
      <c r="AN96" s="14"/>
      <c r="AO96" s="14"/>
      <c r="AP96" s="14"/>
      <c r="AQ96" s="14"/>
      <c r="AR96" s="14"/>
      <c r="AS96" s="14"/>
      <c r="AT96" s="14"/>
    </row>
    <row r="97" spans="1:46" s="13" customFormat="1" ht="12.75" x14ac:dyDescent="0.2">
      <c r="A97" s="120"/>
      <c r="B97" s="259"/>
      <c r="C97" s="261"/>
      <c r="D97" s="261"/>
      <c r="E97" s="119"/>
      <c r="F97" s="119"/>
      <c r="G97" s="259"/>
      <c r="H97" s="261"/>
      <c r="I97" s="261"/>
      <c r="J97" s="261"/>
      <c r="K97" s="261"/>
      <c r="L97" s="4"/>
      <c r="M97" s="266"/>
      <c r="N97" s="263"/>
      <c r="O97" s="4"/>
      <c r="P97" s="275"/>
      <c r="Q97" s="272"/>
      <c r="R97" s="157"/>
      <c r="S97" s="14"/>
      <c r="T97" s="14"/>
      <c r="U97" s="14"/>
      <c r="V97" s="14"/>
      <c r="W97" s="67"/>
      <c r="X97" s="67"/>
      <c r="Y97" s="67"/>
      <c r="Z97" s="14"/>
      <c r="AA97" s="14"/>
      <c r="AB97" s="14"/>
      <c r="AC97" s="14"/>
      <c r="AD97" s="14"/>
      <c r="AE97" s="14"/>
      <c r="AF97" s="14"/>
      <c r="AG97" s="14"/>
      <c r="AH97" s="14"/>
      <c r="AI97" s="14"/>
      <c r="AJ97" s="14"/>
      <c r="AK97" s="14"/>
      <c r="AL97" s="14"/>
      <c r="AM97" s="14"/>
      <c r="AN97" s="14"/>
      <c r="AO97" s="14"/>
      <c r="AP97" s="14"/>
      <c r="AQ97" s="14"/>
      <c r="AR97" s="14"/>
      <c r="AS97" s="14"/>
      <c r="AT97" s="14"/>
    </row>
    <row r="98" spans="1:46" s="13" customFormat="1" ht="12.75" x14ac:dyDescent="0.2">
      <c r="A98" s="120"/>
      <c r="B98" s="259"/>
      <c r="C98" s="261"/>
      <c r="D98" s="261"/>
      <c r="E98" s="119"/>
      <c r="F98" s="119"/>
      <c r="G98" s="259"/>
      <c r="H98" s="261"/>
      <c r="I98" s="261"/>
      <c r="J98" s="261"/>
      <c r="K98" s="261"/>
      <c r="L98" s="4"/>
      <c r="M98" s="266"/>
      <c r="N98" s="263"/>
      <c r="O98" s="4"/>
      <c r="P98" s="275"/>
      <c r="Q98" s="272"/>
      <c r="R98" s="157"/>
      <c r="S98" s="14"/>
      <c r="T98" s="14"/>
      <c r="U98" s="14"/>
      <c r="V98" s="14"/>
      <c r="W98" s="67"/>
      <c r="X98" s="67"/>
      <c r="Y98" s="67"/>
      <c r="Z98" s="14"/>
      <c r="AA98" s="14"/>
      <c r="AB98" s="14"/>
      <c r="AC98" s="14"/>
      <c r="AD98" s="14"/>
      <c r="AE98" s="14"/>
      <c r="AF98" s="14"/>
      <c r="AG98" s="14"/>
      <c r="AH98" s="14"/>
      <c r="AI98" s="14"/>
      <c r="AJ98" s="14"/>
      <c r="AK98" s="14"/>
      <c r="AL98" s="14"/>
      <c r="AM98" s="14"/>
      <c r="AN98" s="14"/>
      <c r="AO98" s="14"/>
      <c r="AP98" s="14"/>
      <c r="AQ98" s="14"/>
      <c r="AR98" s="14"/>
      <c r="AS98" s="14"/>
      <c r="AT98" s="14"/>
    </row>
    <row r="99" spans="1:46" s="13" customFormat="1" ht="12.75" x14ac:dyDescent="0.2">
      <c r="A99" s="120"/>
      <c r="B99" s="259"/>
      <c r="C99" s="261"/>
      <c r="D99" s="261"/>
      <c r="E99" s="119"/>
      <c r="F99" s="119"/>
      <c r="G99" s="259"/>
      <c r="H99" s="261"/>
      <c r="I99" s="261"/>
      <c r="J99" s="261"/>
      <c r="K99" s="261"/>
      <c r="L99" s="4"/>
      <c r="M99" s="266"/>
      <c r="N99" s="263"/>
      <c r="O99" s="4"/>
      <c r="P99" s="275"/>
      <c r="Q99" s="272"/>
      <c r="R99" s="157"/>
      <c r="S99" s="14"/>
      <c r="T99" s="14"/>
      <c r="U99" s="14"/>
      <c r="V99" s="14"/>
      <c r="W99" s="501"/>
      <c r="X99" s="501"/>
      <c r="Y99" s="501"/>
      <c r="Z99" s="14"/>
      <c r="AA99" s="14"/>
      <c r="AB99" s="14"/>
      <c r="AC99" s="14"/>
      <c r="AD99" s="14"/>
      <c r="AE99" s="14"/>
      <c r="AF99" s="14"/>
      <c r="AG99" s="14"/>
      <c r="AH99" s="14"/>
      <c r="AI99" s="14"/>
      <c r="AJ99" s="14"/>
      <c r="AK99" s="14"/>
      <c r="AL99" s="14"/>
      <c r="AM99" s="14"/>
      <c r="AN99" s="14"/>
      <c r="AO99" s="14"/>
      <c r="AP99" s="14"/>
      <c r="AQ99" s="14"/>
      <c r="AR99" s="14"/>
      <c r="AS99" s="14"/>
      <c r="AT99" s="14"/>
    </row>
    <row r="100" spans="1:46" s="13" customFormat="1" ht="12.75" x14ac:dyDescent="0.2">
      <c r="A100" s="120"/>
      <c r="B100" s="259"/>
      <c r="C100" s="261"/>
      <c r="D100" s="261"/>
      <c r="E100" s="119"/>
      <c r="F100" s="119"/>
      <c r="G100" s="259"/>
      <c r="H100" s="261"/>
      <c r="I100" s="261"/>
      <c r="J100" s="261"/>
      <c r="K100" s="261"/>
      <c r="L100" s="4"/>
      <c r="M100" s="266"/>
      <c r="N100" s="263"/>
      <c r="O100" s="4"/>
      <c r="P100" s="275"/>
      <c r="Q100" s="272"/>
      <c r="R100" s="157"/>
      <c r="S100" s="14"/>
      <c r="T100" s="14"/>
      <c r="U100" s="14"/>
      <c r="V100" s="14"/>
      <c r="W100" s="501"/>
      <c r="X100" s="501"/>
      <c r="Y100" s="501"/>
      <c r="Z100" s="14"/>
      <c r="AA100" s="14"/>
      <c r="AB100" s="14"/>
      <c r="AC100" s="14"/>
      <c r="AD100" s="14"/>
      <c r="AE100" s="14"/>
      <c r="AF100" s="14"/>
      <c r="AG100" s="14"/>
      <c r="AH100" s="14"/>
      <c r="AI100" s="14"/>
      <c r="AJ100" s="14"/>
      <c r="AK100" s="14"/>
      <c r="AL100" s="14"/>
      <c r="AM100" s="14"/>
      <c r="AN100" s="14"/>
      <c r="AO100" s="14"/>
      <c r="AP100" s="14"/>
      <c r="AQ100" s="14"/>
      <c r="AR100" s="14"/>
      <c r="AS100" s="14"/>
      <c r="AT100" s="14"/>
    </row>
    <row r="101" spans="1:46" s="13" customFormat="1" ht="12.75" x14ac:dyDescent="0.2">
      <c r="A101" s="120"/>
      <c r="B101" s="259"/>
      <c r="C101" s="261"/>
      <c r="D101" s="261"/>
      <c r="E101" s="119"/>
      <c r="F101" s="119"/>
      <c r="G101" s="259"/>
      <c r="H101" s="261"/>
      <c r="I101" s="261"/>
      <c r="J101" s="261"/>
      <c r="K101" s="261"/>
      <c r="L101" s="4"/>
      <c r="M101" s="266"/>
      <c r="N101" s="263"/>
      <c r="O101" s="4"/>
      <c r="P101" s="275"/>
      <c r="Q101" s="272"/>
      <c r="R101" s="157"/>
      <c r="S101" s="14"/>
      <c r="T101" s="14"/>
      <c r="U101" s="14"/>
      <c r="V101" s="14"/>
      <c r="W101" s="501"/>
      <c r="X101" s="501"/>
      <c r="Y101" s="501"/>
      <c r="Z101" s="14"/>
      <c r="AA101" s="14"/>
      <c r="AB101" s="14"/>
      <c r="AC101" s="14"/>
      <c r="AD101" s="14"/>
      <c r="AE101" s="14"/>
      <c r="AF101" s="14"/>
      <c r="AG101" s="14"/>
      <c r="AH101" s="14"/>
      <c r="AI101" s="14"/>
      <c r="AJ101" s="14"/>
      <c r="AK101" s="14"/>
      <c r="AL101" s="14"/>
      <c r="AM101" s="14"/>
      <c r="AN101" s="14"/>
      <c r="AO101" s="14"/>
      <c r="AP101" s="14"/>
      <c r="AQ101" s="14"/>
      <c r="AR101" s="14"/>
      <c r="AS101" s="14"/>
      <c r="AT101" s="14"/>
    </row>
    <row r="102" spans="1:46" s="13" customFormat="1" ht="12.75" x14ac:dyDescent="0.2">
      <c r="A102" s="120"/>
      <c r="B102" s="259"/>
      <c r="C102" s="261"/>
      <c r="D102" s="261"/>
      <c r="E102" s="119"/>
      <c r="F102" s="119"/>
      <c r="G102" s="259"/>
      <c r="H102" s="261"/>
      <c r="I102" s="261"/>
      <c r="J102" s="261"/>
      <c r="K102" s="261"/>
      <c r="L102" s="4"/>
      <c r="M102" s="266"/>
      <c r="N102" s="263"/>
      <c r="O102" s="4"/>
      <c r="P102" s="275"/>
      <c r="Q102" s="272"/>
      <c r="R102" s="157"/>
      <c r="S102" s="14"/>
      <c r="T102" s="14"/>
      <c r="U102" s="14"/>
      <c r="V102" s="14"/>
      <c r="W102" s="501"/>
      <c r="X102" s="501"/>
      <c r="Y102" s="501"/>
      <c r="Z102" s="14"/>
      <c r="AA102" s="14"/>
      <c r="AB102" s="14"/>
      <c r="AC102" s="14"/>
      <c r="AD102" s="14"/>
      <c r="AE102" s="14"/>
      <c r="AF102" s="14"/>
      <c r="AG102" s="14"/>
      <c r="AH102" s="14"/>
      <c r="AI102" s="14"/>
      <c r="AJ102" s="14"/>
      <c r="AK102" s="14"/>
      <c r="AL102" s="14"/>
      <c r="AM102" s="14"/>
      <c r="AN102" s="14"/>
      <c r="AO102" s="14"/>
      <c r="AP102" s="14"/>
      <c r="AQ102" s="14"/>
      <c r="AR102" s="14"/>
      <c r="AS102" s="14"/>
      <c r="AT102" s="14"/>
    </row>
    <row r="103" spans="1:46" s="13" customFormat="1" ht="13.5" thickBot="1" x14ac:dyDescent="0.25">
      <c r="A103" s="160"/>
      <c r="B103" s="121"/>
      <c r="C103" s="121"/>
      <c r="D103" s="121"/>
      <c r="E103" s="121"/>
      <c r="F103" s="121"/>
      <c r="G103" s="121"/>
      <c r="H103" s="121"/>
      <c r="I103" s="121"/>
      <c r="J103" s="121"/>
      <c r="K103" s="121"/>
      <c r="L103" s="122" t="s">
        <v>12</v>
      </c>
      <c r="M103" s="267">
        <f>IF(SUM(P91:P102)*100=100,ROUND(M91*P91+M92*P92+M93*P93+M94*P94+M95*P95+M96*P96+M97*P97+M98*P98+M99*P99+M100*P100+M101*P101+M102*P102,2),IF(SUM(P91:P102)=0,0,"ERROR"))</f>
        <v>0</v>
      </c>
      <c r="N103" s="262"/>
      <c r="P103" s="276">
        <f>IF(SUM(P91:P102)*100=100,,IF(SUM(P91:P102)=0,0,"Sum must = 100%"))</f>
        <v>0</v>
      </c>
      <c r="Q103" s="271"/>
      <c r="R103" s="159"/>
      <c r="S103" s="14"/>
      <c r="T103" s="14"/>
      <c r="U103" s="14"/>
      <c r="V103" s="14"/>
      <c r="W103" s="67"/>
      <c r="X103" s="68"/>
      <c r="Y103" s="68"/>
      <c r="Z103" s="14"/>
      <c r="AA103" s="14"/>
      <c r="AB103" s="14"/>
      <c r="AC103" s="14"/>
      <c r="AD103" s="14"/>
      <c r="AE103" s="14"/>
      <c r="AF103" s="14"/>
      <c r="AG103" s="14"/>
      <c r="AH103" s="14"/>
      <c r="AI103" s="14"/>
      <c r="AJ103" s="14"/>
      <c r="AK103" s="14"/>
      <c r="AL103" s="14"/>
      <c r="AM103" s="14"/>
      <c r="AN103" s="14"/>
      <c r="AO103" s="14"/>
      <c r="AP103" s="14"/>
      <c r="AQ103" s="14"/>
      <c r="AR103" s="14"/>
      <c r="AS103" s="14"/>
      <c r="AT103" s="14"/>
    </row>
    <row r="104" spans="1:46" s="4" customFormat="1" ht="12.75" x14ac:dyDescent="0.2">
      <c r="A104" s="22" t="str">
        <f>K13</f>
        <v>Administrative</v>
      </c>
      <c r="B104" s="17"/>
      <c r="C104" s="17"/>
      <c r="D104" s="17"/>
      <c r="E104" s="17"/>
      <c r="F104" s="17"/>
      <c r="G104" s="17"/>
      <c r="H104" s="17"/>
      <c r="I104" s="17"/>
      <c r="J104" s="17"/>
      <c r="K104" s="17"/>
      <c r="L104" s="17"/>
      <c r="M104" s="268"/>
      <c r="N104" s="17"/>
      <c r="O104" s="17"/>
      <c r="P104" s="268"/>
      <c r="Q104" s="17"/>
      <c r="R104" s="157"/>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row>
    <row r="105" spans="1:46" s="13" customFormat="1" ht="12.75" x14ac:dyDescent="0.2">
      <c r="A105" s="120"/>
      <c r="B105" s="258"/>
      <c r="C105" s="260"/>
      <c r="D105" s="260"/>
      <c r="E105" s="119"/>
      <c r="F105" s="119"/>
      <c r="G105" s="258"/>
      <c r="H105" s="260"/>
      <c r="I105" s="260"/>
      <c r="J105" s="260"/>
      <c r="K105" s="260"/>
      <c r="L105" s="4"/>
      <c r="M105" s="265"/>
      <c r="N105" s="264"/>
      <c r="O105" s="4"/>
      <c r="P105" s="274"/>
      <c r="Q105" s="273"/>
      <c r="R105" s="157"/>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row>
    <row r="106" spans="1:46" s="13" customFormat="1" ht="12.75" x14ac:dyDescent="0.2">
      <c r="A106" s="120"/>
      <c r="B106" s="259"/>
      <c r="C106" s="261"/>
      <c r="D106" s="261"/>
      <c r="E106" s="119"/>
      <c r="F106" s="119"/>
      <c r="G106" s="259"/>
      <c r="H106" s="261"/>
      <c r="I106" s="261"/>
      <c r="J106" s="261"/>
      <c r="K106" s="261"/>
      <c r="L106" s="4"/>
      <c r="M106" s="266"/>
      <c r="N106" s="263"/>
      <c r="O106" s="4"/>
      <c r="P106" s="275"/>
      <c r="Q106" s="272"/>
      <c r="R106" s="157"/>
      <c r="S106" s="14"/>
      <c r="T106" s="14"/>
      <c r="U106" s="14"/>
      <c r="V106" s="14"/>
      <c r="W106" s="501"/>
      <c r="X106" s="501"/>
      <c r="Y106" s="501"/>
      <c r="Z106" s="14"/>
      <c r="AA106" s="14"/>
      <c r="AB106" s="14"/>
      <c r="AC106" s="14"/>
      <c r="AD106" s="14"/>
      <c r="AE106" s="14"/>
      <c r="AF106" s="14"/>
      <c r="AG106" s="14"/>
      <c r="AH106" s="14"/>
      <c r="AI106" s="14"/>
      <c r="AJ106" s="14"/>
      <c r="AK106" s="14"/>
      <c r="AL106" s="14"/>
      <c r="AM106" s="14"/>
      <c r="AN106" s="14"/>
      <c r="AO106" s="14"/>
      <c r="AP106" s="14"/>
      <c r="AQ106" s="14"/>
      <c r="AR106" s="14"/>
      <c r="AS106" s="14"/>
      <c r="AT106" s="14"/>
    </row>
    <row r="107" spans="1:46" s="13" customFormat="1" ht="12.75" x14ac:dyDescent="0.2">
      <c r="A107" s="120"/>
      <c r="B107" s="259"/>
      <c r="C107" s="261"/>
      <c r="D107" s="261"/>
      <c r="E107" s="119"/>
      <c r="F107" s="119"/>
      <c r="G107" s="259"/>
      <c r="H107" s="261"/>
      <c r="I107" s="261"/>
      <c r="J107" s="261"/>
      <c r="K107" s="261"/>
      <c r="L107" s="4"/>
      <c r="M107" s="266"/>
      <c r="N107" s="263"/>
      <c r="O107" s="4"/>
      <c r="P107" s="275"/>
      <c r="Q107" s="272"/>
      <c r="R107" s="157"/>
      <c r="S107" s="14"/>
      <c r="T107" s="14"/>
      <c r="U107" s="14"/>
      <c r="V107" s="14"/>
      <c r="W107" s="67"/>
      <c r="X107" s="67"/>
      <c r="Y107" s="67"/>
      <c r="Z107" s="14"/>
      <c r="AA107" s="14"/>
      <c r="AB107" s="14"/>
      <c r="AC107" s="14"/>
      <c r="AD107" s="14"/>
      <c r="AE107" s="14"/>
      <c r="AF107" s="14"/>
      <c r="AG107" s="14"/>
      <c r="AH107" s="14"/>
      <c r="AI107" s="14"/>
      <c r="AJ107" s="14"/>
      <c r="AK107" s="14"/>
      <c r="AL107" s="14"/>
      <c r="AM107" s="14"/>
      <c r="AN107" s="14"/>
      <c r="AO107" s="14"/>
      <c r="AP107" s="14"/>
      <c r="AQ107" s="14"/>
      <c r="AR107" s="14"/>
      <c r="AS107" s="14"/>
      <c r="AT107" s="14"/>
    </row>
    <row r="108" spans="1:46" s="13" customFormat="1" ht="12.75" x14ac:dyDescent="0.2">
      <c r="A108" s="120"/>
      <c r="B108" s="259"/>
      <c r="C108" s="261"/>
      <c r="D108" s="261"/>
      <c r="E108" s="119"/>
      <c r="F108" s="119"/>
      <c r="G108" s="259"/>
      <c r="H108" s="261"/>
      <c r="I108" s="261"/>
      <c r="J108" s="261"/>
      <c r="K108" s="261"/>
      <c r="L108" s="4"/>
      <c r="M108" s="266"/>
      <c r="N108" s="263"/>
      <c r="O108" s="4"/>
      <c r="P108" s="275"/>
      <c r="Q108" s="272"/>
      <c r="R108" s="157"/>
      <c r="S108" s="14"/>
      <c r="T108" s="14"/>
      <c r="U108" s="14"/>
      <c r="V108" s="14"/>
      <c r="W108" s="67"/>
      <c r="X108" s="67"/>
      <c r="Y108" s="67"/>
      <c r="Z108" s="14"/>
      <c r="AA108" s="14"/>
      <c r="AB108" s="14"/>
      <c r="AC108" s="14"/>
      <c r="AD108" s="14"/>
      <c r="AE108" s="14"/>
      <c r="AF108" s="14"/>
      <c r="AG108" s="14"/>
      <c r="AH108" s="14"/>
      <c r="AI108" s="14"/>
      <c r="AJ108" s="14"/>
      <c r="AK108" s="14"/>
      <c r="AL108" s="14"/>
      <c r="AM108" s="14"/>
      <c r="AN108" s="14"/>
      <c r="AO108" s="14"/>
      <c r="AP108" s="14"/>
      <c r="AQ108" s="14"/>
      <c r="AR108" s="14"/>
      <c r="AS108" s="14"/>
      <c r="AT108" s="14"/>
    </row>
    <row r="109" spans="1:46" s="13" customFormat="1" ht="12.75" x14ac:dyDescent="0.2">
      <c r="A109" s="120"/>
      <c r="B109" s="259"/>
      <c r="C109" s="261"/>
      <c r="D109" s="261"/>
      <c r="E109" s="119"/>
      <c r="F109" s="119"/>
      <c r="G109" s="259"/>
      <c r="H109" s="261"/>
      <c r="I109" s="261"/>
      <c r="J109" s="261"/>
      <c r="K109" s="261"/>
      <c r="L109" s="4"/>
      <c r="M109" s="266"/>
      <c r="N109" s="263"/>
      <c r="O109" s="4"/>
      <c r="P109" s="275"/>
      <c r="Q109" s="272"/>
      <c r="R109" s="157"/>
      <c r="S109" s="14"/>
      <c r="T109" s="14"/>
      <c r="U109" s="14"/>
      <c r="V109" s="14"/>
      <c r="W109" s="501"/>
      <c r="X109" s="501"/>
      <c r="Y109" s="501"/>
      <c r="Z109" s="14"/>
      <c r="AA109" s="14"/>
      <c r="AB109" s="14"/>
      <c r="AC109" s="14"/>
      <c r="AD109" s="14"/>
      <c r="AE109" s="14"/>
      <c r="AF109" s="14"/>
      <c r="AG109" s="14"/>
      <c r="AH109" s="14"/>
      <c r="AI109" s="14"/>
      <c r="AJ109" s="14"/>
      <c r="AK109" s="14"/>
      <c r="AL109" s="14"/>
      <c r="AM109" s="14"/>
      <c r="AN109" s="14"/>
      <c r="AO109" s="14"/>
      <c r="AP109" s="14"/>
      <c r="AQ109" s="14"/>
      <c r="AR109" s="14"/>
      <c r="AS109" s="14"/>
      <c r="AT109" s="14"/>
    </row>
    <row r="110" spans="1:46" s="13" customFormat="1" ht="12.75" x14ac:dyDescent="0.2">
      <c r="A110" s="120"/>
      <c r="B110" s="259"/>
      <c r="C110" s="261"/>
      <c r="D110" s="261"/>
      <c r="E110" s="119"/>
      <c r="F110" s="119"/>
      <c r="G110" s="259"/>
      <c r="H110" s="261"/>
      <c r="I110" s="261"/>
      <c r="J110" s="261"/>
      <c r="K110" s="261"/>
      <c r="L110" s="4"/>
      <c r="M110" s="266"/>
      <c r="N110" s="263"/>
      <c r="O110" s="4"/>
      <c r="P110" s="275"/>
      <c r="Q110" s="272"/>
      <c r="R110" s="157"/>
      <c r="S110" s="14"/>
      <c r="T110" s="14"/>
      <c r="U110" s="14"/>
      <c r="V110" s="14"/>
      <c r="W110" s="501"/>
      <c r="X110" s="501"/>
      <c r="Y110" s="501"/>
      <c r="Z110" s="14"/>
      <c r="AA110" s="14"/>
      <c r="AB110" s="14"/>
      <c r="AC110" s="14"/>
      <c r="AD110" s="14"/>
      <c r="AE110" s="14"/>
      <c r="AF110" s="14"/>
      <c r="AG110" s="14"/>
      <c r="AH110" s="14"/>
      <c r="AI110" s="14"/>
      <c r="AJ110" s="14"/>
      <c r="AK110" s="14"/>
      <c r="AL110" s="14"/>
      <c r="AM110" s="14"/>
      <c r="AN110" s="14"/>
      <c r="AO110" s="14"/>
      <c r="AP110" s="14"/>
      <c r="AQ110" s="14"/>
      <c r="AR110" s="14"/>
      <c r="AS110" s="14"/>
      <c r="AT110" s="14"/>
    </row>
    <row r="111" spans="1:46" s="13" customFormat="1" ht="12.75" x14ac:dyDescent="0.2">
      <c r="A111" s="120"/>
      <c r="B111" s="259"/>
      <c r="C111" s="261"/>
      <c r="D111" s="261"/>
      <c r="E111" s="119"/>
      <c r="F111" s="119"/>
      <c r="G111" s="259"/>
      <c r="H111" s="261"/>
      <c r="I111" s="261"/>
      <c r="J111" s="261"/>
      <c r="K111" s="261"/>
      <c r="L111" s="4"/>
      <c r="M111" s="266"/>
      <c r="N111" s="263"/>
      <c r="O111" s="4"/>
      <c r="P111" s="275"/>
      <c r="Q111" s="272"/>
      <c r="R111" s="157"/>
      <c r="S111" s="14"/>
      <c r="T111" s="14"/>
      <c r="U111" s="14"/>
      <c r="V111" s="14"/>
      <c r="W111" s="501"/>
      <c r="X111" s="501"/>
      <c r="Y111" s="501"/>
      <c r="Z111" s="14"/>
      <c r="AA111" s="14"/>
      <c r="AB111" s="14"/>
      <c r="AC111" s="14"/>
      <c r="AD111" s="14"/>
      <c r="AE111" s="14"/>
      <c r="AF111" s="14"/>
      <c r="AG111" s="14"/>
      <c r="AH111" s="14"/>
      <c r="AI111" s="14"/>
      <c r="AJ111" s="14"/>
      <c r="AK111" s="14"/>
      <c r="AL111" s="14"/>
      <c r="AM111" s="14"/>
      <c r="AN111" s="14"/>
      <c r="AO111" s="14"/>
      <c r="AP111" s="14"/>
      <c r="AQ111" s="14"/>
      <c r="AR111" s="14"/>
      <c r="AS111" s="14"/>
      <c r="AT111" s="14"/>
    </row>
    <row r="112" spans="1:46" s="13" customFormat="1" ht="12.75" x14ac:dyDescent="0.2">
      <c r="A112" s="120"/>
      <c r="B112" s="259"/>
      <c r="C112" s="261"/>
      <c r="D112" s="261"/>
      <c r="E112" s="119"/>
      <c r="F112" s="119"/>
      <c r="G112" s="259"/>
      <c r="H112" s="261"/>
      <c r="I112" s="261"/>
      <c r="J112" s="261"/>
      <c r="K112" s="261"/>
      <c r="L112" s="4"/>
      <c r="M112" s="266"/>
      <c r="N112" s="263"/>
      <c r="O112" s="4"/>
      <c r="P112" s="275"/>
      <c r="Q112" s="272"/>
      <c r="R112" s="157"/>
      <c r="S112" s="14"/>
      <c r="T112" s="14"/>
      <c r="U112" s="14"/>
      <c r="V112" s="14"/>
      <c r="W112" s="67"/>
      <c r="X112" s="67"/>
      <c r="Y112" s="67"/>
      <c r="Z112" s="14"/>
      <c r="AA112" s="14"/>
      <c r="AB112" s="14"/>
      <c r="AC112" s="14"/>
      <c r="AD112" s="14"/>
      <c r="AE112" s="14"/>
      <c r="AF112" s="14"/>
      <c r="AG112" s="14"/>
      <c r="AH112" s="14"/>
      <c r="AI112" s="14"/>
      <c r="AJ112" s="14"/>
      <c r="AK112" s="14"/>
      <c r="AL112" s="14"/>
      <c r="AM112" s="14"/>
      <c r="AN112" s="14"/>
      <c r="AO112" s="14"/>
      <c r="AP112" s="14"/>
      <c r="AQ112" s="14"/>
      <c r="AR112" s="14"/>
      <c r="AS112" s="14"/>
      <c r="AT112" s="14"/>
    </row>
    <row r="113" spans="1:46" s="13" customFormat="1" ht="12.75" x14ac:dyDescent="0.2">
      <c r="A113" s="120"/>
      <c r="B113" s="259"/>
      <c r="C113" s="261"/>
      <c r="D113" s="261"/>
      <c r="E113" s="119"/>
      <c r="F113" s="119"/>
      <c r="G113" s="259"/>
      <c r="H113" s="261"/>
      <c r="I113" s="261"/>
      <c r="J113" s="261"/>
      <c r="K113" s="261"/>
      <c r="L113" s="4"/>
      <c r="M113" s="266"/>
      <c r="N113" s="263"/>
      <c r="O113" s="4"/>
      <c r="P113" s="275"/>
      <c r="Q113" s="272"/>
      <c r="R113" s="157"/>
      <c r="S113" s="14"/>
      <c r="T113" s="14"/>
      <c r="U113" s="14"/>
      <c r="V113" s="14"/>
      <c r="W113" s="501"/>
      <c r="X113" s="501"/>
      <c r="Y113" s="501"/>
      <c r="Z113" s="14"/>
      <c r="AA113" s="14"/>
      <c r="AB113" s="14"/>
      <c r="AC113" s="14"/>
      <c r="AD113" s="14"/>
      <c r="AE113" s="14"/>
      <c r="AF113" s="14"/>
      <c r="AG113" s="14"/>
      <c r="AH113" s="14"/>
      <c r="AI113" s="14"/>
      <c r="AJ113" s="14"/>
      <c r="AK113" s="14"/>
      <c r="AL113" s="14"/>
      <c r="AM113" s="14"/>
      <c r="AN113" s="14"/>
      <c r="AO113" s="14"/>
      <c r="AP113" s="14"/>
      <c r="AQ113" s="14"/>
      <c r="AR113" s="14"/>
      <c r="AS113" s="14"/>
      <c r="AT113" s="14"/>
    </row>
    <row r="114" spans="1:46" s="13" customFormat="1" ht="12.75" x14ac:dyDescent="0.2">
      <c r="A114" s="120"/>
      <c r="B114" s="259"/>
      <c r="C114" s="261"/>
      <c r="D114" s="261"/>
      <c r="E114" s="119"/>
      <c r="F114" s="119"/>
      <c r="G114" s="259"/>
      <c r="H114" s="261"/>
      <c r="I114" s="261"/>
      <c r="J114" s="261"/>
      <c r="K114" s="261"/>
      <c r="L114" s="4"/>
      <c r="M114" s="266"/>
      <c r="N114" s="263"/>
      <c r="O114" s="4"/>
      <c r="P114" s="275"/>
      <c r="Q114" s="272"/>
      <c r="R114" s="157"/>
      <c r="S114" s="14"/>
      <c r="T114" s="14"/>
      <c r="U114" s="14"/>
      <c r="V114" s="14"/>
      <c r="W114" s="501"/>
      <c r="X114" s="501"/>
      <c r="Y114" s="501"/>
      <c r="Z114" s="14"/>
      <c r="AA114" s="14"/>
      <c r="AB114" s="14"/>
      <c r="AC114" s="14"/>
      <c r="AD114" s="14"/>
      <c r="AE114" s="14"/>
      <c r="AF114" s="14"/>
      <c r="AG114" s="14"/>
      <c r="AH114" s="14"/>
      <c r="AI114" s="14"/>
      <c r="AJ114" s="14"/>
      <c r="AK114" s="14"/>
      <c r="AL114" s="14"/>
      <c r="AM114" s="14"/>
      <c r="AN114" s="14"/>
      <c r="AO114" s="14"/>
      <c r="AP114" s="14"/>
      <c r="AQ114" s="14"/>
      <c r="AR114" s="14"/>
      <c r="AS114" s="14"/>
      <c r="AT114" s="14"/>
    </row>
    <row r="115" spans="1:46" s="13" customFormat="1" ht="12.75" x14ac:dyDescent="0.2">
      <c r="A115" s="120"/>
      <c r="B115" s="259"/>
      <c r="C115" s="261"/>
      <c r="D115" s="261"/>
      <c r="E115" s="119"/>
      <c r="F115" s="119"/>
      <c r="G115" s="259"/>
      <c r="H115" s="261"/>
      <c r="I115" s="261"/>
      <c r="J115" s="261"/>
      <c r="K115" s="261"/>
      <c r="L115" s="4"/>
      <c r="M115" s="266"/>
      <c r="N115" s="263"/>
      <c r="O115" s="4"/>
      <c r="P115" s="275"/>
      <c r="Q115" s="272"/>
      <c r="R115" s="157"/>
      <c r="S115" s="14"/>
      <c r="T115" s="14"/>
      <c r="U115" s="14"/>
      <c r="V115" s="14"/>
      <c r="W115" s="501"/>
      <c r="X115" s="501"/>
      <c r="Y115" s="501"/>
      <c r="Z115" s="14"/>
      <c r="AA115" s="14"/>
      <c r="AB115" s="14"/>
      <c r="AC115" s="14"/>
      <c r="AD115" s="14"/>
      <c r="AE115" s="14"/>
      <c r="AF115" s="14"/>
      <c r="AG115" s="14"/>
      <c r="AH115" s="14"/>
      <c r="AI115" s="14"/>
      <c r="AJ115" s="14"/>
      <c r="AK115" s="14"/>
      <c r="AL115" s="14"/>
      <c r="AM115" s="14"/>
      <c r="AN115" s="14"/>
      <c r="AO115" s="14"/>
      <c r="AP115" s="14"/>
      <c r="AQ115" s="14"/>
      <c r="AR115" s="14"/>
      <c r="AS115" s="14"/>
      <c r="AT115" s="14"/>
    </row>
    <row r="116" spans="1:46" s="13" customFormat="1" ht="12.75" x14ac:dyDescent="0.2">
      <c r="A116" s="120"/>
      <c r="B116" s="259"/>
      <c r="C116" s="261"/>
      <c r="D116" s="261"/>
      <c r="E116" s="119"/>
      <c r="F116" s="119"/>
      <c r="G116" s="259"/>
      <c r="H116" s="261"/>
      <c r="I116" s="261"/>
      <c r="J116" s="261"/>
      <c r="K116" s="261"/>
      <c r="L116" s="4"/>
      <c r="M116" s="266"/>
      <c r="N116" s="263"/>
      <c r="O116" s="4"/>
      <c r="P116" s="275"/>
      <c r="Q116" s="272"/>
      <c r="R116" s="157"/>
      <c r="S116" s="14"/>
      <c r="T116" s="14"/>
      <c r="U116" s="14"/>
      <c r="V116" s="14"/>
      <c r="W116" s="501"/>
      <c r="X116" s="501"/>
      <c r="Y116" s="501"/>
      <c r="Z116" s="14"/>
      <c r="AA116" s="14"/>
      <c r="AB116" s="14"/>
      <c r="AC116" s="14"/>
      <c r="AD116" s="14"/>
      <c r="AE116" s="14"/>
      <c r="AF116" s="14"/>
      <c r="AG116" s="14"/>
      <c r="AH116" s="14"/>
      <c r="AI116" s="14"/>
      <c r="AJ116" s="14"/>
      <c r="AK116" s="14"/>
      <c r="AL116" s="14"/>
      <c r="AM116" s="14"/>
      <c r="AN116" s="14"/>
      <c r="AO116" s="14"/>
      <c r="AP116" s="14"/>
      <c r="AQ116" s="14"/>
      <c r="AR116" s="14"/>
      <c r="AS116" s="14"/>
      <c r="AT116" s="14"/>
    </row>
    <row r="117" spans="1:46" s="13" customFormat="1" ht="13.5" thickBot="1" x14ac:dyDescent="0.25">
      <c r="A117" s="160"/>
      <c r="B117" s="121"/>
      <c r="C117" s="121"/>
      <c r="D117" s="121"/>
      <c r="E117" s="121"/>
      <c r="F117" s="121"/>
      <c r="G117" s="121"/>
      <c r="H117" s="121"/>
      <c r="I117" s="121"/>
      <c r="J117" s="121"/>
      <c r="K117" s="121"/>
      <c r="L117" s="122" t="s">
        <v>12</v>
      </c>
      <c r="M117" s="267">
        <f>IF(SUM(P105:P116)*100=100,ROUND(M105*P105+M106*P106+M107*P107+M108*P108+M109*P109+M110*P110+M111*P111+M112*P112+M113*P113+M114*P114+M115*P115+M116*P116,2),IF(SUM(P105:P116)=0,0,"ERROR"))</f>
        <v>0</v>
      </c>
      <c r="N117" s="262"/>
      <c r="P117" s="276">
        <f>IF(SUM(P105:P116)*100=100,,IF(SUM(P105:P116)=0,0,"Sum must = 100%"))</f>
        <v>0</v>
      </c>
      <c r="Q117" s="271"/>
      <c r="R117" s="159"/>
      <c r="S117" s="14"/>
      <c r="T117" s="14"/>
      <c r="U117" s="14"/>
      <c r="V117" s="14"/>
      <c r="W117" s="67"/>
      <c r="X117" s="68"/>
      <c r="Y117" s="68"/>
      <c r="Z117" s="14"/>
      <c r="AA117" s="14"/>
      <c r="AB117" s="14"/>
      <c r="AC117" s="14"/>
      <c r="AD117" s="14"/>
      <c r="AE117" s="14"/>
      <c r="AF117" s="14"/>
      <c r="AG117" s="14"/>
      <c r="AH117" s="14"/>
      <c r="AI117" s="14"/>
      <c r="AJ117" s="14"/>
      <c r="AK117" s="14"/>
      <c r="AL117" s="14"/>
      <c r="AM117" s="14"/>
      <c r="AN117" s="14"/>
      <c r="AO117" s="14"/>
      <c r="AP117" s="14"/>
      <c r="AQ117" s="14"/>
      <c r="AR117" s="14"/>
      <c r="AS117" s="14"/>
      <c r="AT117" s="14"/>
    </row>
    <row r="118" spans="1:46" s="4" customFormat="1" ht="12.75" x14ac:dyDescent="0.2">
      <c r="A118" s="22" t="str">
        <f>K14</f>
        <v>User Defined 1</v>
      </c>
      <c r="B118" s="17"/>
      <c r="C118" s="17"/>
      <c r="D118" s="17"/>
      <c r="E118" s="17"/>
      <c r="F118" s="17"/>
      <c r="G118" s="17"/>
      <c r="H118" s="17"/>
      <c r="I118" s="17"/>
      <c r="J118" s="17"/>
      <c r="K118" s="17"/>
      <c r="L118" s="17"/>
      <c r="M118" s="268"/>
      <c r="N118" s="17"/>
      <c r="O118" s="17"/>
      <c r="P118" s="268"/>
      <c r="Q118" s="17"/>
      <c r="R118" s="157"/>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row>
    <row r="119" spans="1:46" s="13" customFormat="1" ht="12.75" x14ac:dyDescent="0.2">
      <c r="A119" s="120"/>
      <c r="B119" s="258"/>
      <c r="C119" s="260"/>
      <c r="D119" s="260"/>
      <c r="E119" s="119"/>
      <c r="F119" s="119"/>
      <c r="G119" s="258"/>
      <c r="H119" s="260"/>
      <c r="I119" s="260"/>
      <c r="J119" s="260"/>
      <c r="K119" s="260"/>
      <c r="L119" s="4"/>
      <c r="M119" s="265"/>
      <c r="N119" s="264"/>
      <c r="O119" s="4"/>
      <c r="P119" s="274"/>
      <c r="Q119" s="273"/>
      <c r="R119" s="157"/>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row>
    <row r="120" spans="1:46" s="13" customFormat="1" ht="12.75" x14ac:dyDescent="0.2">
      <c r="A120" s="120"/>
      <c r="B120" s="259"/>
      <c r="C120" s="261"/>
      <c r="D120" s="261"/>
      <c r="E120" s="119"/>
      <c r="F120" s="119"/>
      <c r="G120" s="259"/>
      <c r="H120" s="261"/>
      <c r="I120" s="261"/>
      <c r="J120" s="261"/>
      <c r="K120" s="261"/>
      <c r="L120" s="4"/>
      <c r="M120" s="266"/>
      <c r="N120" s="263"/>
      <c r="O120" s="4"/>
      <c r="P120" s="275"/>
      <c r="Q120" s="272"/>
      <c r="R120" s="157"/>
      <c r="S120" s="14"/>
      <c r="T120" s="14"/>
      <c r="U120" s="14"/>
      <c r="V120" s="14"/>
      <c r="W120" s="501"/>
      <c r="X120" s="501"/>
      <c r="Y120" s="501"/>
      <c r="Z120" s="14"/>
      <c r="AA120" s="14"/>
      <c r="AB120" s="14"/>
      <c r="AC120" s="14"/>
      <c r="AD120" s="14"/>
      <c r="AE120" s="14"/>
      <c r="AF120" s="14"/>
      <c r="AG120" s="14"/>
      <c r="AH120" s="14"/>
      <c r="AI120" s="14"/>
      <c r="AJ120" s="14"/>
      <c r="AK120" s="14"/>
      <c r="AL120" s="14"/>
      <c r="AM120" s="14"/>
      <c r="AN120" s="14"/>
      <c r="AO120" s="14"/>
      <c r="AP120" s="14"/>
      <c r="AQ120" s="14"/>
      <c r="AR120" s="14"/>
      <c r="AS120" s="14"/>
      <c r="AT120" s="14"/>
    </row>
    <row r="121" spans="1:46" s="13" customFormat="1" ht="12.75" x14ac:dyDescent="0.2">
      <c r="A121" s="120"/>
      <c r="B121" s="259"/>
      <c r="C121" s="261"/>
      <c r="D121" s="261"/>
      <c r="E121" s="119"/>
      <c r="F121" s="119"/>
      <c r="G121" s="259"/>
      <c r="H121" s="261"/>
      <c r="I121" s="261"/>
      <c r="J121" s="261"/>
      <c r="K121" s="261"/>
      <c r="L121" s="4"/>
      <c r="M121" s="266"/>
      <c r="N121" s="263"/>
      <c r="O121" s="4"/>
      <c r="P121" s="275"/>
      <c r="Q121" s="272"/>
      <c r="R121" s="157"/>
      <c r="S121" s="14"/>
      <c r="T121" s="14"/>
      <c r="U121" s="14"/>
      <c r="V121" s="14"/>
      <c r="W121" s="67"/>
      <c r="X121" s="67"/>
      <c r="Y121" s="67"/>
      <c r="Z121" s="14"/>
      <c r="AA121" s="14"/>
      <c r="AB121" s="14"/>
      <c r="AC121" s="14"/>
      <c r="AD121" s="14"/>
      <c r="AE121" s="14"/>
      <c r="AF121" s="14"/>
      <c r="AG121" s="14"/>
      <c r="AH121" s="14"/>
      <c r="AI121" s="14"/>
      <c r="AJ121" s="14"/>
      <c r="AK121" s="14"/>
      <c r="AL121" s="14"/>
      <c r="AM121" s="14"/>
      <c r="AN121" s="14"/>
      <c r="AO121" s="14"/>
      <c r="AP121" s="14"/>
      <c r="AQ121" s="14"/>
      <c r="AR121" s="14"/>
      <c r="AS121" s="14"/>
      <c r="AT121" s="14"/>
    </row>
    <row r="122" spans="1:46" s="13" customFormat="1" ht="12.75" x14ac:dyDescent="0.2">
      <c r="A122" s="120"/>
      <c r="B122" s="259"/>
      <c r="C122" s="261"/>
      <c r="D122" s="261"/>
      <c r="E122" s="119"/>
      <c r="F122" s="119"/>
      <c r="G122" s="259"/>
      <c r="H122" s="261"/>
      <c r="I122" s="261"/>
      <c r="J122" s="261"/>
      <c r="K122" s="261"/>
      <c r="L122" s="4"/>
      <c r="M122" s="266"/>
      <c r="N122" s="263"/>
      <c r="O122" s="4"/>
      <c r="P122" s="275"/>
      <c r="Q122" s="272"/>
      <c r="R122" s="157"/>
      <c r="S122" s="14"/>
      <c r="T122" s="14"/>
      <c r="U122" s="14"/>
      <c r="V122" s="14"/>
      <c r="W122" s="67"/>
      <c r="X122" s="67"/>
      <c r="Y122" s="67"/>
      <c r="Z122" s="14"/>
      <c r="AA122" s="14"/>
      <c r="AB122" s="14"/>
      <c r="AC122" s="14"/>
      <c r="AD122" s="14"/>
      <c r="AE122" s="14"/>
      <c r="AF122" s="14"/>
      <c r="AG122" s="14"/>
      <c r="AH122" s="14"/>
      <c r="AI122" s="14"/>
      <c r="AJ122" s="14"/>
      <c r="AK122" s="14"/>
      <c r="AL122" s="14"/>
      <c r="AM122" s="14"/>
      <c r="AN122" s="14"/>
      <c r="AO122" s="14"/>
      <c r="AP122" s="14"/>
      <c r="AQ122" s="14"/>
      <c r="AR122" s="14"/>
      <c r="AS122" s="14"/>
      <c r="AT122" s="14"/>
    </row>
    <row r="123" spans="1:46" s="13" customFormat="1" ht="12.75" x14ac:dyDescent="0.2">
      <c r="A123" s="120"/>
      <c r="B123" s="259"/>
      <c r="C123" s="261"/>
      <c r="D123" s="261"/>
      <c r="E123" s="119"/>
      <c r="F123" s="119"/>
      <c r="G123" s="259"/>
      <c r="H123" s="261"/>
      <c r="I123" s="261"/>
      <c r="J123" s="261"/>
      <c r="K123" s="261"/>
      <c r="L123" s="4"/>
      <c r="M123" s="266"/>
      <c r="N123" s="263"/>
      <c r="O123" s="4"/>
      <c r="P123" s="275"/>
      <c r="Q123" s="272"/>
      <c r="R123" s="157"/>
      <c r="S123" s="14"/>
      <c r="T123" s="14"/>
      <c r="U123" s="14"/>
      <c r="V123" s="14"/>
      <c r="W123" s="501"/>
      <c r="X123" s="501"/>
      <c r="Y123" s="501"/>
      <c r="Z123" s="14"/>
      <c r="AA123" s="14"/>
      <c r="AB123" s="14"/>
      <c r="AC123" s="14"/>
      <c r="AD123" s="14"/>
      <c r="AE123" s="14"/>
      <c r="AF123" s="14"/>
      <c r="AG123" s="14"/>
      <c r="AH123" s="14"/>
      <c r="AI123" s="14"/>
      <c r="AJ123" s="14"/>
      <c r="AK123" s="14"/>
      <c r="AL123" s="14"/>
      <c r="AM123" s="14"/>
      <c r="AN123" s="14"/>
      <c r="AO123" s="14"/>
      <c r="AP123" s="14"/>
      <c r="AQ123" s="14"/>
      <c r="AR123" s="14"/>
      <c r="AS123" s="14"/>
      <c r="AT123" s="14"/>
    </row>
    <row r="124" spans="1:46" s="13" customFormat="1" ht="12.75" x14ac:dyDescent="0.2">
      <c r="A124" s="120"/>
      <c r="B124" s="259"/>
      <c r="C124" s="261"/>
      <c r="D124" s="261"/>
      <c r="E124" s="119"/>
      <c r="F124" s="119"/>
      <c r="G124" s="259"/>
      <c r="H124" s="261"/>
      <c r="I124" s="261"/>
      <c r="J124" s="261"/>
      <c r="K124" s="261"/>
      <c r="L124" s="4"/>
      <c r="M124" s="266"/>
      <c r="N124" s="263"/>
      <c r="O124" s="4"/>
      <c r="P124" s="275"/>
      <c r="Q124" s="272"/>
      <c r="R124" s="157"/>
      <c r="S124" s="14"/>
      <c r="T124" s="14"/>
      <c r="U124" s="14"/>
      <c r="V124" s="14"/>
      <c r="W124" s="501"/>
      <c r="X124" s="501"/>
      <c r="Y124" s="501"/>
      <c r="Z124" s="14"/>
      <c r="AA124" s="14"/>
      <c r="AB124" s="14"/>
      <c r="AC124" s="14"/>
      <c r="AD124" s="14"/>
      <c r="AE124" s="14"/>
      <c r="AF124" s="14"/>
      <c r="AG124" s="14"/>
      <c r="AH124" s="14"/>
      <c r="AI124" s="14"/>
      <c r="AJ124" s="14"/>
      <c r="AK124" s="14"/>
      <c r="AL124" s="14"/>
      <c r="AM124" s="14"/>
      <c r="AN124" s="14"/>
      <c r="AO124" s="14"/>
      <c r="AP124" s="14"/>
      <c r="AQ124" s="14"/>
      <c r="AR124" s="14"/>
      <c r="AS124" s="14"/>
      <c r="AT124" s="14"/>
    </row>
    <row r="125" spans="1:46" s="13" customFormat="1" ht="12.75" x14ac:dyDescent="0.2">
      <c r="A125" s="120"/>
      <c r="B125" s="259"/>
      <c r="C125" s="261"/>
      <c r="D125" s="261"/>
      <c r="E125" s="119"/>
      <c r="F125" s="119"/>
      <c r="G125" s="259"/>
      <c r="H125" s="261"/>
      <c r="I125" s="261"/>
      <c r="J125" s="261"/>
      <c r="K125" s="261"/>
      <c r="L125" s="4"/>
      <c r="M125" s="266"/>
      <c r="N125" s="263"/>
      <c r="O125" s="4"/>
      <c r="P125" s="275"/>
      <c r="Q125" s="272"/>
      <c r="R125" s="157"/>
      <c r="S125" s="14"/>
      <c r="T125" s="14"/>
      <c r="U125" s="14"/>
      <c r="V125" s="14"/>
      <c r="W125" s="67"/>
      <c r="X125" s="67"/>
      <c r="Y125" s="67"/>
      <c r="Z125" s="14"/>
      <c r="AA125" s="14"/>
      <c r="AB125" s="14"/>
      <c r="AC125" s="14"/>
      <c r="AD125" s="14"/>
      <c r="AE125" s="14"/>
      <c r="AF125" s="14"/>
      <c r="AG125" s="14"/>
      <c r="AH125" s="14"/>
      <c r="AI125" s="14"/>
      <c r="AJ125" s="14"/>
      <c r="AK125" s="14"/>
      <c r="AL125" s="14"/>
      <c r="AM125" s="14"/>
      <c r="AN125" s="14"/>
      <c r="AO125" s="14"/>
      <c r="AP125" s="14"/>
      <c r="AQ125" s="14"/>
      <c r="AR125" s="14"/>
      <c r="AS125" s="14"/>
      <c r="AT125" s="14"/>
    </row>
    <row r="126" spans="1:46" s="13" customFormat="1" ht="12.75" x14ac:dyDescent="0.2">
      <c r="A126" s="120"/>
      <c r="B126" s="259"/>
      <c r="C126" s="261"/>
      <c r="D126" s="261"/>
      <c r="E126" s="119"/>
      <c r="F126" s="119"/>
      <c r="G126" s="259"/>
      <c r="H126" s="261"/>
      <c r="I126" s="261"/>
      <c r="J126" s="261"/>
      <c r="K126" s="261"/>
      <c r="L126" s="4"/>
      <c r="M126" s="266"/>
      <c r="N126" s="263"/>
      <c r="O126" s="4"/>
      <c r="P126" s="275"/>
      <c r="Q126" s="272"/>
      <c r="R126" s="157"/>
      <c r="S126" s="14"/>
      <c r="T126" s="14"/>
      <c r="U126" s="14"/>
      <c r="V126" s="14"/>
      <c r="W126" s="67"/>
      <c r="X126" s="67"/>
      <c r="Y126" s="67"/>
      <c r="Z126" s="14"/>
      <c r="AA126" s="14"/>
      <c r="AB126" s="14"/>
      <c r="AC126" s="14"/>
      <c r="AD126" s="14"/>
      <c r="AE126" s="14"/>
      <c r="AF126" s="14"/>
      <c r="AG126" s="14"/>
      <c r="AH126" s="14"/>
      <c r="AI126" s="14"/>
      <c r="AJ126" s="14"/>
      <c r="AK126" s="14"/>
      <c r="AL126" s="14"/>
      <c r="AM126" s="14"/>
      <c r="AN126" s="14"/>
      <c r="AO126" s="14"/>
      <c r="AP126" s="14"/>
      <c r="AQ126" s="14"/>
      <c r="AR126" s="14"/>
      <c r="AS126" s="14"/>
      <c r="AT126" s="14"/>
    </row>
    <row r="127" spans="1:46" s="13" customFormat="1" ht="12.75" x14ac:dyDescent="0.2">
      <c r="A127" s="120"/>
      <c r="B127" s="259"/>
      <c r="C127" s="261"/>
      <c r="D127" s="261"/>
      <c r="E127" s="119"/>
      <c r="F127" s="119"/>
      <c r="G127" s="259"/>
      <c r="H127" s="261"/>
      <c r="I127" s="261"/>
      <c r="J127" s="261"/>
      <c r="K127" s="261"/>
      <c r="L127" s="4"/>
      <c r="M127" s="266"/>
      <c r="N127" s="263"/>
      <c r="O127" s="4"/>
      <c r="P127" s="275"/>
      <c r="Q127" s="272"/>
      <c r="R127" s="157"/>
      <c r="S127" s="14"/>
      <c r="T127" s="14"/>
      <c r="U127" s="14"/>
      <c r="V127" s="14"/>
      <c r="W127" s="501"/>
      <c r="X127" s="501"/>
      <c r="Y127" s="501"/>
      <c r="Z127" s="14"/>
      <c r="AA127" s="14"/>
      <c r="AB127" s="14"/>
      <c r="AC127" s="14"/>
      <c r="AD127" s="14"/>
      <c r="AE127" s="14"/>
      <c r="AF127" s="14"/>
      <c r="AG127" s="14"/>
      <c r="AH127" s="14"/>
      <c r="AI127" s="14"/>
      <c r="AJ127" s="14"/>
      <c r="AK127" s="14"/>
      <c r="AL127" s="14"/>
      <c r="AM127" s="14"/>
      <c r="AN127" s="14"/>
      <c r="AO127" s="14"/>
      <c r="AP127" s="14"/>
      <c r="AQ127" s="14"/>
      <c r="AR127" s="14"/>
      <c r="AS127" s="14"/>
      <c r="AT127" s="14"/>
    </row>
    <row r="128" spans="1:46" s="13" customFormat="1" ht="12.75" x14ac:dyDescent="0.2">
      <c r="A128" s="120"/>
      <c r="B128" s="259"/>
      <c r="C128" s="261"/>
      <c r="D128" s="261"/>
      <c r="E128" s="119"/>
      <c r="F128" s="119"/>
      <c r="G128" s="259"/>
      <c r="H128" s="261"/>
      <c r="I128" s="261"/>
      <c r="J128" s="261"/>
      <c r="K128" s="261"/>
      <c r="L128" s="4"/>
      <c r="M128" s="266"/>
      <c r="N128" s="263"/>
      <c r="O128" s="4"/>
      <c r="P128" s="275"/>
      <c r="Q128" s="272"/>
      <c r="R128" s="157"/>
      <c r="S128" s="14"/>
      <c r="T128" s="14"/>
      <c r="U128" s="14"/>
      <c r="V128" s="14"/>
      <c r="W128" s="501"/>
      <c r="X128" s="501"/>
      <c r="Y128" s="501"/>
      <c r="Z128" s="14"/>
      <c r="AA128" s="14"/>
      <c r="AB128" s="14"/>
      <c r="AC128" s="14"/>
      <c r="AD128" s="14"/>
      <c r="AE128" s="14"/>
      <c r="AF128" s="14"/>
      <c r="AG128" s="14"/>
      <c r="AH128" s="14"/>
      <c r="AI128" s="14"/>
      <c r="AJ128" s="14"/>
      <c r="AK128" s="14"/>
      <c r="AL128" s="14"/>
      <c r="AM128" s="14"/>
      <c r="AN128" s="14"/>
      <c r="AO128" s="14"/>
      <c r="AP128" s="14"/>
      <c r="AQ128" s="14"/>
      <c r="AR128" s="14"/>
      <c r="AS128" s="14"/>
      <c r="AT128" s="14"/>
    </row>
    <row r="129" spans="1:46" s="13" customFormat="1" ht="12.75" x14ac:dyDescent="0.2">
      <c r="A129" s="120"/>
      <c r="B129" s="259"/>
      <c r="C129" s="261"/>
      <c r="D129" s="261"/>
      <c r="E129" s="119"/>
      <c r="F129" s="119"/>
      <c r="G129" s="259"/>
      <c r="H129" s="261"/>
      <c r="I129" s="261"/>
      <c r="J129" s="261"/>
      <c r="K129" s="261"/>
      <c r="L129" s="4"/>
      <c r="M129" s="266"/>
      <c r="N129" s="263"/>
      <c r="O129" s="4"/>
      <c r="P129" s="275"/>
      <c r="Q129" s="272"/>
      <c r="R129" s="157"/>
      <c r="S129" s="14"/>
      <c r="T129" s="14"/>
      <c r="U129" s="14"/>
      <c r="V129" s="14"/>
      <c r="W129" s="501"/>
      <c r="X129" s="501"/>
      <c r="Y129" s="501"/>
      <c r="Z129" s="14"/>
      <c r="AA129" s="14"/>
      <c r="AB129" s="14"/>
      <c r="AC129" s="14"/>
      <c r="AD129" s="14"/>
      <c r="AE129" s="14"/>
      <c r="AF129" s="14"/>
      <c r="AG129" s="14"/>
      <c r="AH129" s="14"/>
      <c r="AI129" s="14"/>
      <c r="AJ129" s="14"/>
      <c r="AK129" s="14"/>
      <c r="AL129" s="14"/>
      <c r="AM129" s="14"/>
      <c r="AN129" s="14"/>
      <c r="AO129" s="14"/>
      <c r="AP129" s="14"/>
      <c r="AQ129" s="14"/>
      <c r="AR129" s="14"/>
      <c r="AS129" s="14"/>
      <c r="AT129" s="14"/>
    </row>
    <row r="130" spans="1:46" s="13" customFormat="1" ht="12.75" x14ac:dyDescent="0.2">
      <c r="A130" s="120"/>
      <c r="B130" s="259"/>
      <c r="C130" s="261"/>
      <c r="D130" s="261"/>
      <c r="E130" s="119"/>
      <c r="F130" s="119"/>
      <c r="G130" s="259"/>
      <c r="H130" s="261"/>
      <c r="I130" s="261"/>
      <c r="J130" s="261"/>
      <c r="K130" s="261"/>
      <c r="L130" s="4"/>
      <c r="M130" s="266"/>
      <c r="N130" s="263"/>
      <c r="O130" s="4"/>
      <c r="P130" s="275"/>
      <c r="Q130" s="272"/>
      <c r="R130" s="157"/>
      <c r="S130" s="14"/>
      <c r="T130" s="14"/>
      <c r="U130" s="14"/>
      <c r="V130" s="14"/>
      <c r="W130" s="501"/>
      <c r="X130" s="501"/>
      <c r="Y130" s="501"/>
      <c r="Z130" s="14"/>
      <c r="AA130" s="14"/>
      <c r="AB130" s="14"/>
      <c r="AC130" s="14"/>
      <c r="AD130" s="14"/>
      <c r="AE130" s="14"/>
      <c r="AF130" s="14"/>
      <c r="AG130" s="14"/>
      <c r="AH130" s="14"/>
      <c r="AI130" s="14"/>
      <c r="AJ130" s="14"/>
      <c r="AK130" s="14"/>
      <c r="AL130" s="14"/>
      <c r="AM130" s="14"/>
      <c r="AN130" s="14"/>
      <c r="AO130" s="14"/>
      <c r="AP130" s="14"/>
      <c r="AQ130" s="14"/>
      <c r="AR130" s="14"/>
      <c r="AS130" s="14"/>
      <c r="AT130" s="14"/>
    </row>
    <row r="131" spans="1:46" s="13" customFormat="1" ht="13.5" thickBot="1" x14ac:dyDescent="0.25">
      <c r="A131" s="158"/>
      <c r="B131" s="19"/>
      <c r="C131" s="19"/>
      <c r="D131" s="19"/>
      <c r="E131" s="19"/>
      <c r="F131" s="19"/>
      <c r="G131" s="19"/>
      <c r="H131" s="19"/>
      <c r="I131" s="19"/>
      <c r="J131" s="19"/>
      <c r="K131" s="19"/>
      <c r="L131" s="20" t="s">
        <v>12</v>
      </c>
      <c r="M131" s="267">
        <f>IF(SUM(P119:P130)*100=100,ROUND(M119*P119+M120*P120+M121*P121+M122*P122+M123*P123+M124*P124+M125*P125+M126*P126+M127*P127+M128*P128+M129*P129+M130*P130,2),IF(SUM(P119:P130)=0,0,"ERROR"))</f>
        <v>0</v>
      </c>
      <c r="N131" s="262"/>
      <c r="P131" s="276">
        <f>IF(SUM(P119:P130)*100=100,,IF(SUM(P119:P130)=0,0,"Sum must = 100%"))</f>
        <v>0</v>
      </c>
      <c r="Q131" s="270"/>
      <c r="R131" s="159"/>
      <c r="S131" s="14"/>
      <c r="T131" s="14"/>
      <c r="U131" s="14"/>
      <c r="V131" s="14"/>
      <c r="W131" s="67"/>
      <c r="X131" s="68"/>
      <c r="Y131" s="68"/>
      <c r="Z131" s="14"/>
      <c r="AA131" s="14"/>
      <c r="AB131" s="14"/>
      <c r="AC131" s="14"/>
      <c r="AD131" s="14"/>
      <c r="AE131" s="14"/>
      <c r="AF131" s="14"/>
      <c r="AG131" s="14"/>
      <c r="AH131" s="14"/>
      <c r="AI131" s="14"/>
      <c r="AJ131" s="14"/>
      <c r="AK131" s="14"/>
      <c r="AL131" s="14"/>
      <c r="AM131" s="14"/>
      <c r="AN131" s="14"/>
      <c r="AO131" s="14"/>
      <c r="AP131" s="14"/>
      <c r="AQ131" s="14"/>
      <c r="AR131" s="14"/>
      <c r="AS131" s="14"/>
      <c r="AT131" s="14"/>
    </row>
    <row r="132" spans="1:46" s="4" customFormat="1" ht="12.75" x14ac:dyDescent="0.2">
      <c r="A132" s="22" t="str">
        <f>K15</f>
        <v>User Defined 2</v>
      </c>
      <c r="B132" s="17"/>
      <c r="C132" s="17"/>
      <c r="D132" s="17"/>
      <c r="E132" s="17"/>
      <c r="F132" s="17"/>
      <c r="G132" s="17"/>
      <c r="H132" s="17"/>
      <c r="I132" s="17"/>
      <c r="J132" s="17"/>
      <c r="K132" s="17"/>
      <c r="L132" s="17"/>
      <c r="M132" s="268"/>
      <c r="N132" s="17"/>
      <c r="O132" s="17"/>
      <c r="P132" s="268"/>
      <c r="Q132" s="17"/>
      <c r="R132" s="157"/>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row>
    <row r="133" spans="1:46" s="13" customFormat="1" ht="12.75" x14ac:dyDescent="0.2">
      <c r="A133" s="120"/>
      <c r="B133" s="258"/>
      <c r="C133" s="260"/>
      <c r="D133" s="260"/>
      <c r="E133" s="119"/>
      <c r="F133" s="119"/>
      <c r="G133" s="258"/>
      <c r="H133" s="260"/>
      <c r="I133" s="260"/>
      <c r="J133" s="260"/>
      <c r="K133" s="260"/>
      <c r="L133" s="4"/>
      <c r="M133" s="265"/>
      <c r="N133" s="264"/>
      <c r="O133" s="4"/>
      <c r="P133" s="274"/>
      <c r="Q133" s="273"/>
      <c r="R133" s="157"/>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row>
    <row r="134" spans="1:46" s="13" customFormat="1" ht="12.75" x14ac:dyDescent="0.2">
      <c r="A134" s="120"/>
      <c r="B134" s="258"/>
      <c r="C134" s="260"/>
      <c r="D134" s="260"/>
      <c r="E134" s="119"/>
      <c r="F134" s="119"/>
      <c r="G134" s="258"/>
      <c r="H134" s="260"/>
      <c r="I134" s="260"/>
      <c r="J134" s="260"/>
      <c r="K134" s="260"/>
      <c r="L134" s="4"/>
      <c r="M134" s="265"/>
      <c r="N134" s="264"/>
      <c r="O134" s="4"/>
      <c r="P134" s="274"/>
      <c r="Q134" s="273"/>
      <c r="R134" s="157"/>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row>
    <row r="135" spans="1:46" s="13" customFormat="1" ht="12.75" x14ac:dyDescent="0.2">
      <c r="A135" s="120"/>
      <c r="B135" s="258"/>
      <c r="C135" s="260"/>
      <c r="D135" s="260"/>
      <c r="E135" s="119"/>
      <c r="F135" s="119"/>
      <c r="G135" s="258"/>
      <c r="H135" s="260"/>
      <c r="I135" s="260"/>
      <c r="J135" s="260"/>
      <c r="K135" s="260"/>
      <c r="L135" s="4"/>
      <c r="M135" s="265"/>
      <c r="N135" s="264"/>
      <c r="O135" s="4"/>
      <c r="P135" s="274"/>
      <c r="Q135" s="273"/>
      <c r="R135" s="157"/>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row>
    <row r="136" spans="1:46" s="13" customFormat="1" ht="12.75" x14ac:dyDescent="0.2">
      <c r="A136" s="120"/>
      <c r="B136" s="259"/>
      <c r="C136" s="261"/>
      <c r="D136" s="261"/>
      <c r="E136" s="119"/>
      <c r="F136" s="119"/>
      <c r="G136" s="259"/>
      <c r="H136" s="261"/>
      <c r="I136" s="261"/>
      <c r="J136" s="261"/>
      <c r="K136" s="261"/>
      <c r="L136" s="4"/>
      <c r="M136" s="266"/>
      <c r="N136" s="263"/>
      <c r="O136" s="4"/>
      <c r="P136" s="275"/>
      <c r="Q136" s="272"/>
      <c r="R136" s="157"/>
      <c r="S136" s="14"/>
      <c r="T136" s="14"/>
      <c r="U136" s="14"/>
      <c r="V136" s="14"/>
      <c r="W136" s="501"/>
      <c r="X136" s="501"/>
      <c r="Y136" s="501"/>
      <c r="Z136" s="14"/>
      <c r="AA136" s="14"/>
      <c r="AB136" s="14"/>
      <c r="AC136" s="14"/>
      <c r="AD136" s="14"/>
      <c r="AE136" s="14"/>
      <c r="AF136" s="14"/>
      <c r="AG136" s="14"/>
      <c r="AH136" s="14"/>
      <c r="AI136" s="14"/>
      <c r="AJ136" s="14"/>
      <c r="AK136" s="14"/>
      <c r="AL136" s="14"/>
      <c r="AM136" s="14"/>
      <c r="AN136" s="14"/>
      <c r="AO136" s="14"/>
      <c r="AP136" s="14"/>
      <c r="AQ136" s="14"/>
      <c r="AR136" s="14"/>
      <c r="AS136" s="14"/>
      <c r="AT136" s="14"/>
    </row>
    <row r="137" spans="1:46" s="13" customFormat="1" ht="12.75" x14ac:dyDescent="0.2">
      <c r="A137" s="120"/>
      <c r="B137" s="259"/>
      <c r="C137" s="261"/>
      <c r="D137" s="261"/>
      <c r="E137" s="119"/>
      <c r="F137" s="119"/>
      <c r="G137" s="259"/>
      <c r="H137" s="261"/>
      <c r="I137" s="261"/>
      <c r="J137" s="261"/>
      <c r="K137" s="261"/>
      <c r="L137" s="4"/>
      <c r="M137" s="266"/>
      <c r="N137" s="263"/>
      <c r="O137" s="4"/>
      <c r="P137" s="275"/>
      <c r="Q137" s="272"/>
      <c r="R137" s="157"/>
      <c r="S137" s="14"/>
      <c r="T137" s="14"/>
      <c r="U137" s="14"/>
      <c r="V137" s="14"/>
      <c r="W137" s="501"/>
      <c r="X137" s="501"/>
      <c r="Y137" s="501"/>
      <c r="Z137" s="14"/>
      <c r="AA137" s="14"/>
      <c r="AB137" s="14"/>
      <c r="AC137" s="14"/>
      <c r="AD137" s="14"/>
      <c r="AE137" s="14"/>
      <c r="AF137" s="14"/>
      <c r="AG137" s="14"/>
      <c r="AH137" s="14"/>
      <c r="AI137" s="14"/>
      <c r="AJ137" s="14"/>
      <c r="AK137" s="14"/>
      <c r="AL137" s="14"/>
      <c r="AM137" s="14"/>
      <c r="AN137" s="14"/>
      <c r="AO137" s="14"/>
      <c r="AP137" s="14"/>
      <c r="AQ137" s="14"/>
      <c r="AR137" s="14"/>
      <c r="AS137" s="14"/>
      <c r="AT137" s="14"/>
    </row>
    <row r="138" spans="1:46" s="13" customFormat="1" ht="12.75" x14ac:dyDescent="0.2">
      <c r="A138" s="120"/>
      <c r="B138" s="259"/>
      <c r="C138" s="261"/>
      <c r="D138" s="261"/>
      <c r="E138" s="119"/>
      <c r="F138" s="119"/>
      <c r="G138" s="259"/>
      <c r="H138" s="261"/>
      <c r="I138" s="261"/>
      <c r="J138" s="261"/>
      <c r="K138" s="261"/>
      <c r="L138" s="4"/>
      <c r="M138" s="266"/>
      <c r="N138" s="263"/>
      <c r="O138" s="4"/>
      <c r="P138" s="275"/>
      <c r="Q138" s="272"/>
      <c r="R138" s="157"/>
      <c r="S138" s="14"/>
      <c r="T138" s="14"/>
      <c r="U138" s="14"/>
      <c r="V138" s="14"/>
      <c r="W138" s="501"/>
      <c r="X138" s="501"/>
      <c r="Y138" s="501"/>
      <c r="Z138" s="14"/>
      <c r="AA138" s="14"/>
      <c r="AB138" s="14"/>
      <c r="AC138" s="14"/>
      <c r="AD138" s="14"/>
      <c r="AE138" s="14"/>
      <c r="AF138" s="14"/>
      <c r="AG138" s="14"/>
      <c r="AH138" s="14"/>
      <c r="AI138" s="14"/>
      <c r="AJ138" s="14"/>
      <c r="AK138" s="14"/>
      <c r="AL138" s="14"/>
      <c r="AM138" s="14"/>
      <c r="AN138" s="14"/>
      <c r="AO138" s="14"/>
      <c r="AP138" s="14"/>
      <c r="AQ138" s="14"/>
      <c r="AR138" s="14"/>
      <c r="AS138" s="14"/>
      <c r="AT138" s="14"/>
    </row>
    <row r="139" spans="1:46" s="13" customFormat="1" ht="12.75" x14ac:dyDescent="0.2">
      <c r="A139" s="120"/>
      <c r="B139" s="258"/>
      <c r="C139" s="260"/>
      <c r="D139" s="260"/>
      <c r="E139" s="119"/>
      <c r="F139" s="119"/>
      <c r="G139" s="258"/>
      <c r="H139" s="260"/>
      <c r="I139" s="260"/>
      <c r="J139" s="260"/>
      <c r="K139" s="260"/>
      <c r="L139" s="4"/>
      <c r="M139" s="265"/>
      <c r="N139" s="264"/>
      <c r="O139" s="4"/>
      <c r="P139" s="274"/>
      <c r="Q139" s="273"/>
      <c r="R139" s="157"/>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row>
    <row r="140" spans="1:46" s="13" customFormat="1" ht="12.75" x14ac:dyDescent="0.2">
      <c r="A140" s="120"/>
      <c r="B140" s="259"/>
      <c r="C140" s="261"/>
      <c r="D140" s="261"/>
      <c r="E140" s="119"/>
      <c r="F140" s="119"/>
      <c r="G140" s="259"/>
      <c r="H140" s="261"/>
      <c r="I140" s="261"/>
      <c r="J140" s="261"/>
      <c r="K140" s="261"/>
      <c r="L140" s="4"/>
      <c r="M140" s="266"/>
      <c r="N140" s="263"/>
      <c r="O140" s="4"/>
      <c r="P140" s="275"/>
      <c r="Q140" s="272"/>
      <c r="R140" s="157"/>
      <c r="S140" s="14"/>
      <c r="T140" s="14"/>
      <c r="U140" s="14"/>
      <c r="V140" s="14"/>
      <c r="W140" s="501"/>
      <c r="X140" s="501"/>
      <c r="Y140" s="501"/>
      <c r="Z140" s="14"/>
      <c r="AA140" s="14"/>
      <c r="AB140" s="14"/>
      <c r="AC140" s="14"/>
      <c r="AD140" s="14"/>
      <c r="AE140" s="14"/>
      <c r="AF140" s="14"/>
      <c r="AG140" s="14"/>
      <c r="AH140" s="14"/>
      <c r="AI140" s="14"/>
      <c r="AJ140" s="14"/>
      <c r="AK140" s="14"/>
      <c r="AL140" s="14"/>
      <c r="AM140" s="14"/>
      <c r="AN140" s="14"/>
      <c r="AO140" s="14"/>
      <c r="AP140" s="14"/>
      <c r="AQ140" s="14"/>
      <c r="AR140" s="14"/>
      <c r="AS140" s="14"/>
      <c r="AT140" s="14"/>
    </row>
    <row r="141" spans="1:46" s="13" customFormat="1" ht="12.75" x14ac:dyDescent="0.2">
      <c r="A141" s="120"/>
      <c r="B141" s="259"/>
      <c r="C141" s="261"/>
      <c r="D141" s="261"/>
      <c r="E141" s="119"/>
      <c r="F141" s="119"/>
      <c r="G141" s="259"/>
      <c r="H141" s="261"/>
      <c r="I141" s="261"/>
      <c r="J141" s="261"/>
      <c r="K141" s="261"/>
      <c r="L141" s="4"/>
      <c r="M141" s="266"/>
      <c r="N141" s="263"/>
      <c r="O141" s="4"/>
      <c r="P141" s="275"/>
      <c r="Q141" s="272"/>
      <c r="R141" s="157"/>
      <c r="S141" s="14"/>
      <c r="T141" s="14"/>
      <c r="U141" s="14"/>
      <c r="V141" s="14"/>
      <c r="W141" s="501"/>
      <c r="X141" s="501"/>
      <c r="Y141" s="501"/>
      <c r="Z141" s="14"/>
      <c r="AA141" s="14"/>
      <c r="AB141" s="14"/>
      <c r="AC141" s="14"/>
      <c r="AD141" s="14"/>
      <c r="AE141" s="14"/>
      <c r="AF141" s="14"/>
      <c r="AG141" s="14"/>
      <c r="AH141" s="14"/>
      <c r="AI141" s="14"/>
      <c r="AJ141" s="14"/>
      <c r="AK141" s="14"/>
      <c r="AL141" s="14"/>
      <c r="AM141" s="14"/>
      <c r="AN141" s="14"/>
      <c r="AO141" s="14"/>
      <c r="AP141" s="14"/>
      <c r="AQ141" s="14"/>
      <c r="AR141" s="14"/>
      <c r="AS141" s="14"/>
      <c r="AT141" s="14"/>
    </row>
    <row r="142" spans="1:46" s="13" customFormat="1" ht="12.75" x14ac:dyDescent="0.2">
      <c r="A142" s="120"/>
      <c r="B142" s="259"/>
      <c r="C142" s="261"/>
      <c r="D142" s="261"/>
      <c r="E142" s="119"/>
      <c r="F142" s="119"/>
      <c r="G142" s="259"/>
      <c r="H142" s="261"/>
      <c r="I142" s="261"/>
      <c r="J142" s="261"/>
      <c r="K142" s="261"/>
      <c r="L142" s="4"/>
      <c r="M142" s="266"/>
      <c r="N142" s="263"/>
      <c r="O142" s="4"/>
      <c r="P142" s="275"/>
      <c r="Q142" s="272"/>
      <c r="R142" s="157"/>
      <c r="S142" s="14"/>
      <c r="T142" s="14"/>
      <c r="U142" s="14"/>
      <c r="V142" s="14"/>
      <c r="W142" s="501"/>
      <c r="X142" s="501"/>
      <c r="Y142" s="501"/>
      <c r="Z142" s="14"/>
      <c r="AA142" s="14"/>
      <c r="AB142" s="14"/>
      <c r="AC142" s="14"/>
      <c r="AD142" s="14"/>
      <c r="AE142" s="14"/>
      <c r="AF142" s="14"/>
      <c r="AG142" s="14"/>
      <c r="AH142" s="14"/>
      <c r="AI142" s="14"/>
      <c r="AJ142" s="14"/>
      <c r="AK142" s="14"/>
      <c r="AL142" s="14"/>
      <c r="AM142" s="14"/>
      <c r="AN142" s="14"/>
      <c r="AO142" s="14"/>
      <c r="AP142" s="14"/>
      <c r="AQ142" s="14"/>
      <c r="AR142" s="14"/>
      <c r="AS142" s="14"/>
      <c r="AT142" s="14"/>
    </row>
    <row r="143" spans="1:46" s="13" customFormat="1" ht="12.75" x14ac:dyDescent="0.2">
      <c r="A143" s="120"/>
      <c r="B143" s="259"/>
      <c r="C143" s="261"/>
      <c r="D143" s="261"/>
      <c r="E143" s="119"/>
      <c r="F143" s="119"/>
      <c r="G143" s="259"/>
      <c r="H143" s="261"/>
      <c r="I143" s="261"/>
      <c r="J143" s="261"/>
      <c r="K143" s="261"/>
      <c r="L143" s="4"/>
      <c r="M143" s="266"/>
      <c r="N143" s="263"/>
      <c r="O143" s="4"/>
      <c r="P143" s="275"/>
      <c r="Q143" s="272"/>
      <c r="R143" s="157"/>
      <c r="S143" s="14"/>
      <c r="T143" s="14"/>
      <c r="U143" s="14"/>
      <c r="V143" s="14"/>
      <c r="W143" s="501"/>
      <c r="X143" s="501"/>
      <c r="Y143" s="501"/>
      <c r="Z143" s="14"/>
      <c r="AA143" s="14"/>
      <c r="AB143" s="14"/>
      <c r="AC143" s="14"/>
      <c r="AD143" s="14"/>
      <c r="AE143" s="14"/>
      <c r="AF143" s="14"/>
      <c r="AG143" s="14"/>
      <c r="AH143" s="14"/>
      <c r="AI143" s="14"/>
      <c r="AJ143" s="14"/>
      <c r="AK143" s="14"/>
      <c r="AL143" s="14"/>
      <c r="AM143" s="14"/>
      <c r="AN143" s="14"/>
      <c r="AO143" s="14"/>
      <c r="AP143" s="14"/>
      <c r="AQ143" s="14"/>
      <c r="AR143" s="14"/>
      <c r="AS143" s="14"/>
      <c r="AT143" s="14"/>
    </row>
    <row r="144" spans="1:46" s="13" customFormat="1" ht="12.75" x14ac:dyDescent="0.2">
      <c r="A144" s="120"/>
      <c r="B144" s="259"/>
      <c r="C144" s="261"/>
      <c r="D144" s="261"/>
      <c r="E144" s="119"/>
      <c r="F144" s="119"/>
      <c r="G144" s="259"/>
      <c r="H144" s="261"/>
      <c r="I144" s="261"/>
      <c r="J144" s="261"/>
      <c r="K144" s="261"/>
      <c r="L144" s="4"/>
      <c r="M144" s="266"/>
      <c r="N144" s="263"/>
      <c r="O144" s="4"/>
      <c r="P144" s="275"/>
      <c r="Q144" s="272"/>
      <c r="R144" s="157"/>
      <c r="S144" s="14"/>
      <c r="T144" s="14"/>
      <c r="U144" s="14"/>
      <c r="V144" s="14"/>
      <c r="W144" s="501"/>
      <c r="X144" s="501"/>
      <c r="Y144" s="501"/>
      <c r="Z144" s="14"/>
      <c r="AA144" s="14"/>
      <c r="AB144" s="14"/>
      <c r="AC144" s="14"/>
      <c r="AD144" s="14"/>
      <c r="AE144" s="14"/>
      <c r="AF144" s="14"/>
      <c r="AG144" s="14"/>
      <c r="AH144" s="14"/>
      <c r="AI144" s="14"/>
      <c r="AJ144" s="14"/>
      <c r="AK144" s="14"/>
      <c r="AL144" s="14"/>
      <c r="AM144" s="14"/>
      <c r="AN144" s="14"/>
      <c r="AO144" s="14"/>
      <c r="AP144" s="14"/>
      <c r="AQ144" s="14"/>
      <c r="AR144" s="14"/>
      <c r="AS144" s="14"/>
      <c r="AT144" s="14"/>
    </row>
    <row r="145" spans="1:47" s="13" customFormat="1" ht="13.5" thickBot="1" x14ac:dyDescent="0.25">
      <c r="A145" s="158"/>
      <c r="B145" s="19"/>
      <c r="C145" s="19"/>
      <c r="D145" s="19"/>
      <c r="E145" s="19"/>
      <c r="F145" s="19"/>
      <c r="G145" s="19"/>
      <c r="H145" s="19"/>
      <c r="I145" s="19"/>
      <c r="J145" s="19"/>
      <c r="K145" s="19"/>
      <c r="L145" s="20" t="s">
        <v>12</v>
      </c>
      <c r="M145" s="267">
        <f>IF(SUM(P133:P144)*100=100,ROUND(M133*P133+M134*P134+M135*P135+M136*P136+M137*P137+M138*P138+M139*P139+M140*P140+M141*P141+M142*P142+M143*P143+M144*P144,2),IF(SUM(P133:P144)=0,0,"ERROR"))</f>
        <v>0</v>
      </c>
      <c r="N145" s="262"/>
      <c r="P145" s="276">
        <f>IF(SUM(P133:P144)*100=100,,IF(SUM(P133:P144)=0,0,"Sum must = 100%"))</f>
        <v>0</v>
      </c>
      <c r="Q145" s="270"/>
      <c r="R145" s="159"/>
      <c r="S145" s="14"/>
      <c r="T145" s="14"/>
      <c r="U145" s="14"/>
      <c r="V145" s="14"/>
      <c r="W145" s="67"/>
      <c r="X145" s="68"/>
      <c r="Y145" s="68"/>
      <c r="Z145" s="14"/>
      <c r="AA145" s="14"/>
      <c r="AB145" s="14"/>
      <c r="AC145" s="14"/>
      <c r="AD145" s="14"/>
      <c r="AE145" s="14"/>
      <c r="AF145" s="14"/>
      <c r="AG145" s="14"/>
      <c r="AH145" s="14"/>
      <c r="AI145" s="14"/>
      <c r="AJ145" s="14"/>
      <c r="AK145" s="14"/>
      <c r="AL145" s="14"/>
      <c r="AM145" s="14"/>
      <c r="AN145" s="14"/>
      <c r="AO145" s="14"/>
      <c r="AP145" s="14"/>
      <c r="AQ145" s="14"/>
      <c r="AR145" s="14"/>
      <c r="AS145" s="14"/>
      <c r="AT145" s="14"/>
    </row>
    <row r="146" spans="1:47" s="13" customFormat="1" ht="16.5" customHeight="1" x14ac:dyDescent="0.2">
      <c r="A146" s="14" t="s">
        <v>141</v>
      </c>
      <c r="B146" s="6"/>
      <c r="C146" s="6"/>
      <c r="D146" s="6"/>
      <c r="E146" s="6"/>
      <c r="F146" s="6"/>
      <c r="G146" s="6"/>
      <c r="H146" s="6"/>
      <c r="I146" s="6"/>
      <c r="J146" s="6"/>
      <c r="K146" s="6"/>
      <c r="L146" s="6"/>
      <c r="M146" s="6"/>
      <c r="N146" s="6"/>
      <c r="O146" s="6"/>
      <c r="P146" s="6"/>
      <c r="Q146" s="6"/>
      <c r="R146" s="6"/>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row>
    <row r="147" spans="1:47" s="13" customFormat="1" ht="16.5" customHeight="1" x14ac:dyDescent="0.2">
      <c r="A147" s="14" t="s">
        <v>157</v>
      </c>
      <c r="B147" s="6"/>
      <c r="C147" s="6"/>
      <c r="D147" s="6"/>
      <c r="E147" s="6"/>
      <c r="F147" s="6"/>
      <c r="G147" s="6"/>
      <c r="H147" s="6"/>
      <c r="I147" s="6"/>
      <c r="J147" s="6"/>
      <c r="K147" s="6"/>
      <c r="L147" s="6"/>
      <c r="M147" s="6"/>
      <c r="N147" s="6"/>
      <c r="O147" s="6"/>
      <c r="P147" s="6"/>
      <c r="Q147" s="6"/>
      <c r="R147" s="6"/>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row>
    <row r="148" spans="1:47" x14ac:dyDescent="0.2">
      <c r="A148" s="14" t="s">
        <v>142</v>
      </c>
      <c r="B148" s="6"/>
      <c r="C148" s="6"/>
      <c r="D148" s="6"/>
      <c r="E148" s="6"/>
      <c r="F148" s="6"/>
      <c r="G148" s="6"/>
      <c r="H148" s="6"/>
      <c r="I148" s="6"/>
      <c r="J148" s="6"/>
      <c r="K148" s="6"/>
      <c r="L148" s="6"/>
      <c r="M148" s="6"/>
      <c r="N148" s="6"/>
      <c r="O148" s="6"/>
      <c r="P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row>
    <row r="149" spans="1:47" x14ac:dyDescent="0.2">
      <c r="A149" s="14" t="s">
        <v>156</v>
      </c>
      <c r="B149" s="6"/>
      <c r="C149" s="6"/>
      <c r="D149" s="6"/>
      <c r="E149" s="6"/>
      <c r="F149" s="6"/>
      <c r="G149" s="6"/>
      <c r="H149" s="6"/>
      <c r="I149" s="6"/>
      <c r="J149" s="6"/>
      <c r="K149" s="6"/>
      <c r="L149" s="6"/>
      <c r="M149" s="6"/>
      <c r="N149" s="6"/>
      <c r="O149" s="6"/>
      <c r="P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row>
    <row r="150" spans="1:47" x14ac:dyDescent="0.2">
      <c r="A150" s="14" t="s">
        <v>87</v>
      </c>
      <c r="B150" s="6"/>
      <c r="C150" s="6"/>
      <c r="D150" s="6"/>
      <c r="E150" s="6"/>
      <c r="F150" s="6"/>
      <c r="G150" s="6"/>
      <c r="H150" s="6"/>
      <c r="I150" s="6"/>
      <c r="J150" s="6"/>
      <c r="K150" s="6"/>
      <c r="L150" s="6"/>
      <c r="M150" s="6"/>
      <c r="N150" s="6"/>
      <c r="O150" s="6"/>
      <c r="P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row>
    <row r="151" spans="1:47" x14ac:dyDescent="0.2">
      <c r="A151" s="6"/>
      <c r="B151" s="6"/>
      <c r="C151" s="6"/>
      <c r="D151" s="6"/>
      <c r="E151" s="6"/>
      <c r="F151" s="6"/>
      <c r="G151" s="6"/>
      <c r="H151" s="6"/>
      <c r="I151" s="6"/>
      <c r="J151" s="6"/>
      <c r="K151" s="6"/>
      <c r="L151" s="6"/>
      <c r="M151" s="6"/>
      <c r="N151" s="6"/>
      <c r="O151" s="6"/>
      <c r="P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row>
    <row r="152" spans="1:47" x14ac:dyDescent="0.2">
      <c r="A152" s="6"/>
      <c r="B152" s="6"/>
      <c r="C152" s="6"/>
      <c r="D152" s="6"/>
      <c r="E152" s="6"/>
      <c r="F152" s="6"/>
      <c r="G152" s="6"/>
      <c r="H152" s="6"/>
      <c r="I152" s="6"/>
      <c r="J152" s="6"/>
      <c r="K152" s="6"/>
      <c r="L152" s="6"/>
      <c r="M152" s="6"/>
      <c r="N152" s="6"/>
      <c r="O152" s="6"/>
      <c r="P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row>
    <row r="153" spans="1:47" x14ac:dyDescent="0.2">
      <c r="A153" s="6"/>
      <c r="B153" s="6"/>
      <c r="C153" s="6"/>
      <c r="D153" s="6"/>
      <c r="E153" s="6"/>
      <c r="F153" s="6"/>
      <c r="G153" s="6"/>
      <c r="H153" s="6"/>
      <c r="I153" s="6"/>
      <c r="J153" s="6"/>
      <c r="K153" s="6"/>
      <c r="L153" s="6"/>
      <c r="M153" s="6"/>
      <c r="N153" s="6"/>
      <c r="O153" s="6"/>
      <c r="P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row>
    <row r="154" spans="1:47" x14ac:dyDescent="0.2">
      <c r="A154" s="6"/>
      <c r="B154" s="6"/>
      <c r="C154" s="6"/>
      <c r="D154" s="6"/>
      <c r="E154" s="6"/>
      <c r="F154" s="6"/>
      <c r="G154" s="6"/>
      <c r="H154" s="6"/>
      <c r="I154" s="6"/>
      <c r="J154" s="6"/>
      <c r="K154" s="6"/>
      <c r="L154" s="6"/>
      <c r="M154" s="6"/>
      <c r="N154" s="6"/>
      <c r="O154" s="6"/>
      <c r="P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row>
    <row r="155" spans="1:47" x14ac:dyDescent="0.2">
      <c r="A155" s="6"/>
      <c r="B155" s="6"/>
      <c r="C155" s="6"/>
      <c r="D155" s="6"/>
      <c r="E155" s="6"/>
      <c r="F155" s="6"/>
      <c r="G155" s="6"/>
      <c r="H155" s="6"/>
      <c r="I155" s="6"/>
      <c r="J155" s="6"/>
      <c r="K155" s="6"/>
      <c r="L155" s="6"/>
      <c r="M155" s="6"/>
      <c r="N155" s="6"/>
      <c r="O155" s="6"/>
      <c r="P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row>
    <row r="156" spans="1:47" x14ac:dyDescent="0.2">
      <c r="A156" s="6"/>
      <c r="B156" s="6"/>
      <c r="C156" s="6"/>
      <c r="D156" s="6"/>
      <c r="E156" s="6"/>
      <c r="F156" s="6"/>
      <c r="G156" s="6"/>
      <c r="H156" s="6"/>
      <c r="I156" s="6"/>
      <c r="J156" s="6"/>
      <c r="K156" s="6"/>
      <c r="L156" s="6"/>
      <c r="M156" s="6"/>
      <c r="N156" s="6"/>
      <c r="O156" s="6"/>
      <c r="P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row>
    <row r="157" spans="1:47" x14ac:dyDescent="0.2">
      <c r="A157" s="6"/>
      <c r="B157" s="6"/>
      <c r="C157" s="6"/>
      <c r="D157" s="6"/>
      <c r="E157" s="6"/>
      <c r="F157" s="6"/>
      <c r="G157" s="6"/>
      <c r="H157" s="6"/>
      <c r="I157" s="6"/>
      <c r="J157" s="6"/>
      <c r="K157" s="6"/>
      <c r="L157" s="6"/>
      <c r="M157" s="6"/>
      <c r="N157" s="6"/>
      <c r="O157" s="6"/>
      <c r="P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row>
    <row r="158" spans="1:47" x14ac:dyDescent="0.2">
      <c r="A158" s="6"/>
      <c r="B158" s="6"/>
      <c r="C158" s="6"/>
      <c r="D158" s="6"/>
      <c r="E158" s="6"/>
      <c r="F158" s="6"/>
      <c r="G158" s="6"/>
      <c r="H158" s="6"/>
      <c r="I158" s="6"/>
      <c r="J158" s="6"/>
      <c r="K158" s="6"/>
      <c r="L158" s="6"/>
      <c r="M158" s="6"/>
      <c r="N158" s="6"/>
      <c r="O158" s="6"/>
      <c r="P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row>
    <row r="159" spans="1:47" x14ac:dyDescent="0.2">
      <c r="A159" s="6"/>
      <c r="B159" s="6"/>
      <c r="C159" s="6"/>
      <c r="D159" s="6"/>
      <c r="E159" s="6"/>
      <c r="F159" s="6"/>
      <c r="G159" s="6"/>
      <c r="H159" s="6"/>
      <c r="I159" s="6"/>
      <c r="J159" s="6"/>
      <c r="K159" s="6"/>
      <c r="L159" s="6"/>
      <c r="M159" s="6"/>
      <c r="N159" s="6"/>
      <c r="O159" s="6"/>
      <c r="P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row>
    <row r="160" spans="1:47" x14ac:dyDescent="0.2">
      <c r="A160" s="6"/>
      <c r="B160" s="6"/>
      <c r="C160" s="6"/>
      <c r="D160" s="6"/>
      <c r="E160" s="6"/>
      <c r="F160" s="6"/>
      <c r="G160" s="6"/>
      <c r="H160" s="6"/>
      <c r="I160" s="6"/>
      <c r="J160" s="6"/>
      <c r="K160" s="6"/>
      <c r="L160" s="6"/>
      <c r="M160" s="6"/>
      <c r="N160" s="6"/>
      <c r="O160" s="6"/>
      <c r="P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row>
    <row r="161" spans="1:47" x14ac:dyDescent="0.2">
      <c r="A161" s="6"/>
      <c r="B161" s="6"/>
      <c r="C161" s="6"/>
      <c r="D161" s="6"/>
      <c r="E161" s="6"/>
      <c r="F161" s="6"/>
      <c r="G161" s="6"/>
      <c r="H161" s="6"/>
      <c r="I161" s="6"/>
      <c r="J161" s="6"/>
      <c r="K161" s="6"/>
      <c r="L161" s="6"/>
      <c r="M161" s="6"/>
      <c r="N161" s="6"/>
      <c r="O161" s="6"/>
      <c r="P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row>
    <row r="162" spans="1:47" x14ac:dyDescent="0.2">
      <c r="A162" s="6"/>
      <c r="B162" s="6"/>
      <c r="C162" s="6"/>
      <c r="D162" s="6"/>
      <c r="E162" s="6"/>
      <c r="F162" s="6"/>
      <c r="G162" s="6"/>
      <c r="H162" s="6"/>
      <c r="I162" s="6"/>
      <c r="J162" s="6"/>
      <c r="K162" s="6"/>
      <c r="L162" s="6"/>
      <c r="M162" s="6"/>
      <c r="N162" s="6"/>
      <c r="O162" s="6"/>
      <c r="P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row>
    <row r="163" spans="1:47" x14ac:dyDescent="0.2">
      <c r="A163" s="6"/>
      <c r="B163" s="6"/>
      <c r="C163" s="6"/>
      <c r="D163" s="6"/>
      <c r="E163" s="6"/>
      <c r="F163" s="6"/>
      <c r="G163" s="6"/>
      <c r="H163" s="6"/>
      <c r="I163" s="6"/>
      <c r="J163" s="6"/>
      <c r="K163" s="6"/>
      <c r="L163" s="6"/>
      <c r="M163" s="6"/>
      <c r="N163" s="6"/>
      <c r="O163" s="6"/>
      <c r="P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row>
    <row r="164" spans="1:47" x14ac:dyDescent="0.2">
      <c r="A164" s="6"/>
      <c r="B164" s="6"/>
      <c r="C164" s="6"/>
      <c r="D164" s="6"/>
      <c r="E164" s="6"/>
      <c r="F164" s="6"/>
      <c r="G164" s="6"/>
      <c r="H164" s="6"/>
      <c r="I164" s="6"/>
      <c r="J164" s="6"/>
      <c r="K164" s="6"/>
      <c r="L164" s="6"/>
      <c r="M164" s="6"/>
      <c r="N164" s="6"/>
      <c r="O164" s="6"/>
      <c r="P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row>
    <row r="165" spans="1:47" x14ac:dyDescent="0.2">
      <c r="A165" s="6"/>
      <c r="B165" s="6"/>
      <c r="C165" s="6"/>
      <c r="D165" s="6"/>
      <c r="E165" s="6"/>
      <c r="F165" s="6"/>
      <c r="G165" s="6"/>
      <c r="H165" s="6"/>
      <c r="I165" s="6"/>
      <c r="J165" s="6"/>
      <c r="K165" s="6"/>
      <c r="L165" s="6"/>
      <c r="M165" s="6"/>
      <c r="N165" s="6"/>
      <c r="O165" s="6"/>
      <c r="P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row>
    <row r="166" spans="1:47" x14ac:dyDescent="0.2">
      <c r="A166" s="6"/>
      <c r="B166" s="6"/>
      <c r="C166" s="6"/>
      <c r="D166" s="6"/>
      <c r="E166" s="6"/>
      <c r="F166" s="6"/>
      <c r="G166" s="6"/>
      <c r="H166" s="6"/>
      <c r="I166" s="6"/>
      <c r="J166" s="6"/>
      <c r="K166" s="6"/>
      <c r="L166" s="6"/>
      <c r="M166" s="6"/>
      <c r="N166" s="6"/>
      <c r="O166" s="6"/>
      <c r="P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row>
    <row r="167" spans="1:47" x14ac:dyDescent="0.2">
      <c r="A167" s="6"/>
      <c r="B167" s="6"/>
      <c r="C167" s="6"/>
      <c r="D167" s="6"/>
      <c r="E167" s="6"/>
      <c r="F167" s="6"/>
      <c r="G167" s="6"/>
      <c r="H167" s="6"/>
      <c r="I167" s="6"/>
      <c r="J167" s="6"/>
      <c r="K167" s="6"/>
      <c r="L167" s="6"/>
      <c r="M167" s="6"/>
      <c r="N167" s="6"/>
      <c r="O167" s="6"/>
      <c r="P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row>
    <row r="168" spans="1:47" x14ac:dyDescent="0.2">
      <c r="A168" s="6"/>
      <c r="B168" s="6"/>
      <c r="C168" s="6"/>
      <c r="D168" s="6"/>
      <c r="E168" s="6"/>
      <c r="F168" s="6"/>
      <c r="G168" s="6"/>
      <c r="H168" s="6"/>
      <c r="I168" s="6"/>
      <c r="J168" s="6"/>
      <c r="K168" s="6"/>
      <c r="L168" s="6"/>
      <c r="M168" s="6"/>
      <c r="N168" s="6"/>
      <c r="O168" s="6"/>
      <c r="P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row>
    <row r="169" spans="1:47" x14ac:dyDescent="0.2">
      <c r="A169" s="6"/>
      <c r="B169" s="6"/>
      <c r="C169" s="6"/>
      <c r="D169" s="6"/>
      <c r="E169" s="6"/>
      <c r="F169" s="6"/>
      <c r="G169" s="6"/>
      <c r="H169" s="6"/>
      <c r="I169" s="6"/>
      <c r="J169" s="6"/>
      <c r="K169" s="6"/>
      <c r="L169" s="6"/>
      <c r="M169" s="6"/>
      <c r="N169" s="6"/>
      <c r="O169" s="6"/>
      <c r="P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row>
    <row r="170" spans="1:47" x14ac:dyDescent="0.2">
      <c r="A170" s="6"/>
      <c r="B170" s="6"/>
      <c r="C170" s="6"/>
      <c r="D170" s="6"/>
      <c r="E170" s="6"/>
      <c r="F170" s="6"/>
      <c r="G170" s="6"/>
      <c r="H170" s="6"/>
      <c r="I170" s="6"/>
      <c r="J170" s="6"/>
      <c r="K170" s="6"/>
      <c r="L170" s="6"/>
      <c r="M170" s="6"/>
      <c r="N170" s="6"/>
      <c r="O170" s="6"/>
      <c r="P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row>
    <row r="171" spans="1:47" x14ac:dyDescent="0.2">
      <c r="A171" s="6"/>
      <c r="B171" s="6"/>
      <c r="C171" s="6"/>
      <c r="D171" s="6"/>
      <c r="E171" s="6"/>
      <c r="F171" s="6"/>
      <c r="G171" s="6"/>
      <c r="H171" s="6"/>
      <c r="I171" s="6"/>
      <c r="J171" s="6"/>
      <c r="K171" s="6"/>
      <c r="L171" s="6"/>
      <c r="M171" s="6"/>
      <c r="N171" s="6"/>
      <c r="O171" s="6"/>
      <c r="P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row>
    <row r="172" spans="1:47" x14ac:dyDescent="0.2">
      <c r="A172" s="6"/>
      <c r="B172" s="6"/>
      <c r="C172" s="6"/>
      <c r="D172" s="6"/>
      <c r="E172" s="6"/>
      <c r="F172" s="6"/>
      <c r="G172" s="6"/>
      <c r="H172" s="6"/>
      <c r="I172" s="6"/>
      <c r="J172" s="6"/>
      <c r="K172" s="6"/>
      <c r="L172" s="6"/>
      <c r="M172" s="6"/>
      <c r="N172" s="6"/>
      <c r="O172" s="6"/>
      <c r="P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row>
    <row r="173" spans="1:47" x14ac:dyDescent="0.2">
      <c r="A173" s="6"/>
      <c r="B173" s="6"/>
      <c r="C173" s="6"/>
      <c r="D173" s="6"/>
      <c r="E173" s="6"/>
      <c r="F173" s="6"/>
      <c r="G173" s="6"/>
      <c r="H173" s="6"/>
      <c r="I173" s="6"/>
      <c r="J173" s="6"/>
      <c r="K173" s="6"/>
      <c r="L173" s="6"/>
      <c r="M173" s="6"/>
      <c r="N173" s="6"/>
      <c r="O173" s="6"/>
      <c r="P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row>
    <row r="174" spans="1:47" x14ac:dyDescent="0.2">
      <c r="A174" s="6"/>
      <c r="B174" s="6"/>
      <c r="C174" s="6"/>
      <c r="D174" s="6"/>
      <c r="E174" s="6"/>
      <c r="F174" s="6"/>
      <c r="G174" s="6"/>
      <c r="H174" s="6"/>
      <c r="I174" s="6"/>
      <c r="J174" s="6"/>
      <c r="K174" s="6"/>
      <c r="L174" s="6"/>
      <c r="M174" s="6"/>
      <c r="N174" s="6"/>
      <c r="O174" s="6"/>
      <c r="P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row>
    <row r="175" spans="1:47" x14ac:dyDescent="0.2">
      <c r="A175" s="6"/>
      <c r="B175" s="6"/>
      <c r="C175" s="6"/>
      <c r="D175" s="6"/>
      <c r="E175" s="6"/>
      <c r="F175" s="6"/>
      <c r="G175" s="6"/>
      <c r="H175" s="6"/>
      <c r="I175" s="6"/>
      <c r="J175" s="6"/>
      <c r="K175" s="6"/>
      <c r="L175" s="6"/>
      <c r="M175" s="6"/>
      <c r="N175" s="6"/>
      <c r="O175" s="6"/>
      <c r="P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row>
    <row r="176" spans="1:47" x14ac:dyDescent="0.2">
      <c r="A176" s="6"/>
      <c r="B176" s="6"/>
      <c r="C176" s="6"/>
      <c r="D176" s="6"/>
      <c r="E176" s="6"/>
      <c r="F176" s="6"/>
      <c r="G176" s="6"/>
      <c r="H176" s="6"/>
      <c r="I176" s="6"/>
      <c r="J176" s="6"/>
      <c r="K176" s="6"/>
      <c r="L176" s="6"/>
      <c r="M176" s="6"/>
      <c r="N176" s="6"/>
      <c r="O176" s="6"/>
      <c r="P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row>
    <row r="177" spans="1:47" x14ac:dyDescent="0.2">
      <c r="A177" s="6"/>
      <c r="B177" s="6"/>
      <c r="C177" s="6"/>
      <c r="D177" s="6"/>
      <c r="E177" s="6"/>
      <c r="F177" s="6"/>
      <c r="G177" s="6"/>
      <c r="H177" s="6"/>
      <c r="I177" s="6"/>
      <c r="J177" s="6"/>
      <c r="K177" s="6"/>
      <c r="L177" s="6"/>
      <c r="M177" s="6"/>
      <c r="N177" s="6"/>
      <c r="O177" s="6"/>
      <c r="P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row>
    <row r="178" spans="1:47" x14ac:dyDescent="0.2">
      <c r="A178" s="6"/>
      <c r="B178" s="6"/>
      <c r="C178" s="6"/>
      <c r="D178" s="6"/>
      <c r="E178" s="6"/>
      <c r="F178" s="6"/>
      <c r="G178" s="6"/>
      <c r="H178" s="6"/>
      <c r="I178" s="6"/>
      <c r="J178" s="6"/>
      <c r="K178" s="6"/>
      <c r="L178" s="6"/>
      <c r="M178" s="6"/>
      <c r="N178" s="6"/>
      <c r="O178" s="6"/>
      <c r="P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row>
    <row r="179" spans="1:47" x14ac:dyDescent="0.2">
      <c r="A179" s="6"/>
      <c r="B179" s="6"/>
      <c r="C179" s="6"/>
      <c r="D179" s="6"/>
      <c r="E179" s="6"/>
      <c r="F179" s="6"/>
      <c r="G179" s="6"/>
      <c r="H179" s="6"/>
      <c r="I179" s="6"/>
      <c r="J179" s="6"/>
      <c r="K179" s="6"/>
      <c r="L179" s="6"/>
      <c r="M179" s="6"/>
      <c r="N179" s="6"/>
      <c r="O179" s="6"/>
      <c r="P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row>
    <row r="180" spans="1:47" x14ac:dyDescent="0.2">
      <c r="A180" s="6"/>
      <c r="B180" s="6"/>
      <c r="C180" s="6"/>
      <c r="D180" s="6"/>
      <c r="E180" s="6"/>
      <c r="F180" s="6"/>
      <c r="G180" s="6"/>
      <c r="H180" s="6"/>
      <c r="I180" s="6"/>
      <c r="J180" s="6"/>
      <c r="K180" s="6"/>
      <c r="L180" s="6"/>
      <c r="M180" s="6"/>
      <c r="N180" s="6"/>
      <c r="O180" s="6"/>
      <c r="P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row>
    <row r="181" spans="1:47" x14ac:dyDescent="0.2">
      <c r="A181" s="6"/>
      <c r="B181" s="6"/>
      <c r="C181" s="6"/>
      <c r="D181" s="6"/>
      <c r="E181" s="6"/>
      <c r="F181" s="6"/>
      <c r="G181" s="6"/>
      <c r="H181" s="6"/>
      <c r="I181" s="6"/>
      <c r="J181" s="6"/>
      <c r="K181" s="6"/>
      <c r="L181" s="6"/>
      <c r="M181" s="6"/>
      <c r="N181" s="6"/>
      <c r="O181" s="6"/>
      <c r="P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row>
    <row r="182" spans="1:47" x14ac:dyDescent="0.2">
      <c r="A182" s="6"/>
      <c r="B182" s="6"/>
      <c r="C182" s="6"/>
      <c r="D182" s="6"/>
      <c r="E182" s="6"/>
      <c r="F182" s="6"/>
      <c r="G182" s="6"/>
      <c r="H182" s="6"/>
      <c r="I182" s="6"/>
      <c r="J182" s="6"/>
      <c r="K182" s="6"/>
      <c r="L182" s="6"/>
      <c r="M182" s="6"/>
      <c r="N182" s="6"/>
      <c r="O182" s="6"/>
      <c r="P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row>
    <row r="183" spans="1:47" x14ac:dyDescent="0.2">
      <c r="A183" s="6"/>
      <c r="B183" s="6"/>
      <c r="C183" s="6"/>
      <c r="D183" s="6"/>
      <c r="E183" s="6"/>
      <c r="F183" s="6"/>
      <c r="G183" s="6"/>
      <c r="H183" s="6"/>
      <c r="I183" s="6"/>
      <c r="J183" s="6"/>
      <c r="K183" s="6"/>
      <c r="L183" s="6"/>
      <c r="M183" s="6"/>
      <c r="N183" s="6"/>
      <c r="O183" s="6"/>
      <c r="P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row>
    <row r="184" spans="1:47" x14ac:dyDescent="0.2">
      <c r="A184" s="6"/>
      <c r="B184" s="6"/>
      <c r="C184" s="6"/>
      <c r="D184" s="6"/>
      <c r="E184" s="6"/>
      <c r="F184" s="6"/>
      <c r="G184" s="6"/>
      <c r="H184" s="6"/>
      <c r="I184" s="6"/>
      <c r="J184" s="6"/>
      <c r="K184" s="6"/>
      <c r="L184" s="6"/>
      <c r="M184" s="6"/>
      <c r="N184" s="6"/>
      <c r="O184" s="6"/>
      <c r="P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row>
    <row r="185" spans="1:47" x14ac:dyDescent="0.2">
      <c r="A185" s="6"/>
      <c r="B185" s="6"/>
      <c r="C185" s="6"/>
      <c r="D185" s="6"/>
      <c r="E185" s="6"/>
      <c r="F185" s="6"/>
      <c r="G185" s="6"/>
      <c r="H185" s="6"/>
      <c r="I185" s="6"/>
      <c r="J185" s="6"/>
      <c r="K185" s="6"/>
      <c r="L185" s="6"/>
      <c r="M185" s="6"/>
      <c r="N185" s="6"/>
      <c r="O185" s="6"/>
      <c r="P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row>
    <row r="186" spans="1:47" x14ac:dyDescent="0.2">
      <c r="A186" s="6"/>
      <c r="B186" s="6"/>
      <c r="C186" s="6"/>
      <c r="D186" s="6"/>
      <c r="E186" s="6"/>
      <c r="F186" s="6"/>
      <c r="G186" s="6"/>
      <c r="H186" s="6"/>
      <c r="I186" s="6"/>
      <c r="J186" s="6"/>
      <c r="K186" s="6"/>
      <c r="L186" s="6"/>
      <c r="M186" s="6"/>
      <c r="N186" s="6"/>
      <c r="O186" s="6"/>
      <c r="P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row>
    <row r="187" spans="1:47" x14ac:dyDescent="0.2">
      <c r="A187" s="6"/>
      <c r="B187" s="6"/>
      <c r="C187" s="6"/>
      <c r="D187" s="6"/>
      <c r="E187" s="6"/>
      <c r="F187" s="6"/>
      <c r="G187" s="6"/>
      <c r="H187" s="6"/>
      <c r="I187" s="6"/>
      <c r="J187" s="6"/>
      <c r="K187" s="6"/>
      <c r="L187" s="6"/>
      <c r="M187" s="6"/>
      <c r="N187" s="6"/>
      <c r="O187" s="6"/>
      <c r="P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row>
    <row r="188" spans="1:47" x14ac:dyDescent="0.2">
      <c r="A188" s="6"/>
      <c r="B188" s="6"/>
      <c r="C188" s="6"/>
      <c r="D188" s="6"/>
      <c r="E188" s="6"/>
      <c r="F188" s="6"/>
      <c r="G188" s="6"/>
      <c r="H188" s="6"/>
      <c r="I188" s="6"/>
      <c r="J188" s="6"/>
      <c r="K188" s="6"/>
      <c r="L188" s="6"/>
      <c r="M188" s="6"/>
      <c r="N188" s="6"/>
      <c r="O188" s="6"/>
      <c r="P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row>
    <row r="189" spans="1:47" x14ac:dyDescent="0.2">
      <c r="A189" s="6"/>
      <c r="B189" s="6"/>
      <c r="C189" s="6"/>
      <c r="D189" s="6"/>
      <c r="E189" s="6"/>
      <c r="F189" s="6"/>
      <c r="G189" s="6"/>
      <c r="H189" s="6"/>
      <c r="I189" s="6"/>
      <c r="J189" s="6"/>
      <c r="K189" s="6"/>
      <c r="L189" s="6"/>
      <c r="M189" s="6"/>
      <c r="N189" s="6"/>
      <c r="O189" s="6"/>
      <c r="P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row>
    <row r="190" spans="1:47" x14ac:dyDescent="0.2">
      <c r="A190" s="6"/>
      <c r="B190" s="6"/>
      <c r="C190" s="6"/>
      <c r="D190" s="6"/>
      <c r="E190" s="6"/>
      <c r="F190" s="6"/>
      <c r="G190" s="6"/>
      <c r="H190" s="6"/>
      <c r="I190" s="6"/>
      <c r="J190" s="6"/>
      <c r="K190" s="6"/>
      <c r="L190" s="6"/>
      <c r="M190" s="6"/>
      <c r="N190" s="6"/>
      <c r="O190" s="6"/>
      <c r="P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row>
    <row r="191" spans="1:47" x14ac:dyDescent="0.2">
      <c r="A191" s="6"/>
      <c r="B191" s="6"/>
      <c r="C191" s="6"/>
      <c r="D191" s="6"/>
      <c r="E191" s="6"/>
      <c r="F191" s="6"/>
      <c r="G191" s="6"/>
      <c r="H191" s="6"/>
      <c r="I191" s="6"/>
      <c r="J191" s="6"/>
      <c r="K191" s="6"/>
      <c r="L191" s="6"/>
      <c r="M191" s="6"/>
      <c r="N191" s="6"/>
      <c r="O191" s="6"/>
      <c r="P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row>
    <row r="192" spans="1:47" x14ac:dyDescent="0.2">
      <c r="A192" s="6"/>
      <c r="B192" s="6"/>
      <c r="C192" s="6"/>
      <c r="D192" s="6"/>
      <c r="E192" s="6"/>
      <c r="F192" s="6"/>
      <c r="G192" s="6"/>
      <c r="H192" s="6"/>
      <c r="I192" s="6"/>
      <c r="J192" s="6"/>
      <c r="K192" s="6"/>
      <c r="L192" s="6"/>
      <c r="M192" s="6"/>
      <c r="N192" s="6"/>
      <c r="O192" s="6"/>
      <c r="P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row>
  </sheetData>
  <sheetProtection algorithmName="SHA-512" hashValue="3QziM9mZsIKK93tMy52bazyPPHTQjUzE8j0vfsiXzcmAeNPCtjJ/tTHALZf9ZUZYNOnazOK/zH+wlug9U9cKLg==" saltValue="4TYjMUxkjxWOKoeUAa42wg==" spinCount="100000" sheet="1" formatCells="0" formatColumns="0" formatRows="0"/>
  <mergeCells count="89">
    <mergeCell ref="W81:Y81"/>
    <mergeCell ref="W82:Y82"/>
    <mergeCell ref="W95:Y95"/>
    <mergeCell ref="W96:Y96"/>
    <mergeCell ref="W109:Y109"/>
    <mergeCell ref="W40:Y40"/>
    <mergeCell ref="W53:Y53"/>
    <mergeCell ref="W54:Y54"/>
    <mergeCell ref="W67:Y67"/>
    <mergeCell ref="W68:Y68"/>
    <mergeCell ref="W140:Y140"/>
    <mergeCell ref="W142:Y142"/>
    <mergeCell ref="W141:Y141"/>
    <mergeCell ref="W106:Y106"/>
    <mergeCell ref="W114:Y114"/>
    <mergeCell ref="W113:Y113"/>
    <mergeCell ref="W116:Y116"/>
    <mergeCell ref="W115:Y115"/>
    <mergeCell ref="W110:Y110"/>
    <mergeCell ref="W138:Y138"/>
    <mergeCell ref="W111:Y111"/>
    <mergeCell ref="W123:Y123"/>
    <mergeCell ref="W124:Y124"/>
    <mergeCell ref="W136:Y136"/>
    <mergeCell ref="W137:Y137"/>
    <mergeCell ref="A1:J1"/>
    <mergeCell ref="K1:R1"/>
    <mergeCell ref="W102:Y102"/>
    <mergeCell ref="W100:Y100"/>
    <mergeCell ref="W99:Y99"/>
    <mergeCell ref="W101:Y101"/>
    <mergeCell ref="W78:Y78"/>
    <mergeCell ref="W92:Y92"/>
    <mergeCell ref="W88:Y88"/>
    <mergeCell ref="W85:Y85"/>
    <mergeCell ref="G18:J19"/>
    <mergeCell ref="B19:D19"/>
    <mergeCell ref="M18:N19"/>
    <mergeCell ref="M20:N20"/>
    <mergeCell ref="P20:Q20"/>
    <mergeCell ref="P18:R19"/>
    <mergeCell ref="W144:Y144"/>
    <mergeCell ref="W57:Y57"/>
    <mergeCell ref="W36:Y36"/>
    <mergeCell ref="W59:Y59"/>
    <mergeCell ref="W45:Y45"/>
    <mergeCell ref="W143:Y143"/>
    <mergeCell ref="W60:Y60"/>
    <mergeCell ref="W50:Y50"/>
    <mergeCell ref="W72:Y72"/>
    <mergeCell ref="W129:Y129"/>
    <mergeCell ref="W130:Y130"/>
    <mergeCell ref="W120:Y120"/>
    <mergeCell ref="W127:Y127"/>
    <mergeCell ref="W128:Y128"/>
    <mergeCell ref="W86:Y86"/>
    <mergeCell ref="W87:Y87"/>
    <mergeCell ref="X12:Z12"/>
    <mergeCell ref="X15:Z15"/>
    <mergeCell ref="W24:Y24"/>
    <mergeCell ref="W73:Y73"/>
    <mergeCell ref="W74:Y74"/>
    <mergeCell ref="W22:Y22"/>
    <mergeCell ref="W31:Y31"/>
    <mergeCell ref="W58:Y58"/>
    <mergeCell ref="W44:Y44"/>
    <mergeCell ref="W43:Y43"/>
    <mergeCell ref="W46:Y46"/>
    <mergeCell ref="W32:Y32"/>
    <mergeCell ref="W28:Y28"/>
    <mergeCell ref="W64:Y64"/>
    <mergeCell ref="W71:Y71"/>
    <mergeCell ref="W39:Y39"/>
    <mergeCell ref="S18:W18"/>
    <mergeCell ref="A2:R2"/>
    <mergeCell ref="C14:H14"/>
    <mergeCell ref="C15:H15"/>
    <mergeCell ref="K11:M11"/>
    <mergeCell ref="K12:M12"/>
    <mergeCell ref="K13:M13"/>
    <mergeCell ref="K14:M14"/>
    <mergeCell ref="K15:M15"/>
    <mergeCell ref="O4:Q4"/>
    <mergeCell ref="O3:Q3"/>
    <mergeCell ref="C11:H11"/>
    <mergeCell ref="C12:H12"/>
    <mergeCell ref="C13:H13"/>
    <mergeCell ref="D8:H8"/>
    <mergeCell ref="S17:T17"/>
  </mergeCells>
  <phoneticPr fontId="0" type="noConversion"/>
  <conditionalFormatting sqref="A2:R2">
    <cfRule type="containsText" dxfId="58" priority="28" operator="containsText" text="s u b">
      <formula>NOT(ISERROR(SEARCH("s u b",A2)))</formula>
    </cfRule>
  </conditionalFormatting>
  <conditionalFormatting sqref="D3:D7">
    <cfRule type="containsBlanks" dxfId="57" priority="37">
      <formula>LEN(TRIM(D3))=0</formula>
    </cfRule>
  </conditionalFormatting>
  <conditionalFormatting sqref="D8">
    <cfRule type="containsBlanks" dxfId="56" priority="36">
      <formula>LEN(TRIM(D8))=0</formula>
    </cfRule>
  </conditionalFormatting>
  <conditionalFormatting sqref="K1:R1">
    <cfRule type="containsText" dxfId="55" priority="31" operator="containsText" text="HERE">
      <formula>NOT(ISERROR(SEARCH("HERE",K1)))</formula>
    </cfRule>
  </conditionalFormatting>
  <conditionalFormatting sqref="M25">
    <cfRule type="containsText" dxfId="54" priority="26" operator="containsText" text="error">
      <formula>NOT(ISERROR(SEARCH("error",M25)))</formula>
    </cfRule>
  </conditionalFormatting>
  <conditionalFormatting sqref="M33">
    <cfRule type="containsText" dxfId="53" priority="24" operator="containsText" text="error">
      <formula>NOT(ISERROR(SEARCH("error",M33)))</formula>
    </cfRule>
  </conditionalFormatting>
  <conditionalFormatting sqref="M47">
    <cfRule type="containsText" dxfId="52" priority="22" operator="containsText" text="error">
      <formula>NOT(ISERROR(SEARCH("error",M47)))</formula>
    </cfRule>
  </conditionalFormatting>
  <conditionalFormatting sqref="M61">
    <cfRule type="containsText" dxfId="51" priority="7" operator="containsText" text="error">
      <formula>NOT(ISERROR(SEARCH("error",M61)))</formula>
    </cfRule>
  </conditionalFormatting>
  <conditionalFormatting sqref="M75">
    <cfRule type="containsText" dxfId="50" priority="6" operator="containsText" text="error">
      <formula>NOT(ISERROR(SEARCH("error",M75)))</formula>
    </cfRule>
  </conditionalFormatting>
  <conditionalFormatting sqref="M89">
    <cfRule type="containsText" dxfId="49" priority="5" operator="containsText" text="error">
      <formula>NOT(ISERROR(SEARCH("error",M89)))</formula>
    </cfRule>
  </conditionalFormatting>
  <conditionalFormatting sqref="M103">
    <cfRule type="containsText" dxfId="48" priority="4" operator="containsText" text="error">
      <formula>NOT(ISERROR(SEARCH("error",M103)))</formula>
    </cfRule>
  </conditionalFormatting>
  <conditionalFormatting sqref="M117">
    <cfRule type="containsText" dxfId="47" priority="3" operator="containsText" text="error">
      <formula>NOT(ISERROR(SEARCH("error",M117)))</formula>
    </cfRule>
  </conditionalFormatting>
  <conditionalFormatting sqref="M131">
    <cfRule type="containsText" dxfId="46" priority="1" operator="containsText" text="error">
      <formula>NOT(ISERROR(SEARCH("error",M131)))</formula>
    </cfRule>
  </conditionalFormatting>
  <conditionalFormatting sqref="M145">
    <cfRule type="containsText" dxfId="45" priority="2" operator="containsText" text="error">
      <formula>NOT(ISERROR(SEARCH("error",M145)))</formula>
    </cfRule>
  </conditionalFormatting>
  <conditionalFormatting sqref="O3:Q4">
    <cfRule type="containsBlanks" dxfId="44" priority="35">
      <formula>LEN(TRIM(O3))=0</formula>
    </cfRule>
  </conditionalFormatting>
  <conditionalFormatting sqref="P11 P13 P15">
    <cfRule type="containsBlanks" dxfId="43" priority="34">
      <formula>LEN(TRIM(P11))=0</formula>
    </cfRule>
  </conditionalFormatting>
  <conditionalFormatting sqref="P25">
    <cfRule type="containsText" dxfId="42" priority="27" operator="containsText" text="must">
      <formula>NOT(ISERROR(SEARCH("must",P25)))</formula>
    </cfRule>
  </conditionalFormatting>
  <conditionalFormatting sqref="P33">
    <cfRule type="containsText" dxfId="41" priority="25" operator="containsText" text="must">
      <formula>NOT(ISERROR(SEARCH("must",P33)))</formula>
    </cfRule>
  </conditionalFormatting>
  <conditionalFormatting sqref="P47">
    <cfRule type="containsText" dxfId="40" priority="23" operator="containsText" text="must">
      <formula>NOT(ISERROR(SEARCH("must",P47)))</formula>
    </cfRule>
  </conditionalFormatting>
  <conditionalFormatting sqref="P61">
    <cfRule type="containsText" dxfId="39" priority="21" operator="containsText" text="must">
      <formula>NOT(ISERROR(SEARCH("must",P61)))</formula>
    </cfRule>
  </conditionalFormatting>
  <conditionalFormatting sqref="P75">
    <cfRule type="containsText" dxfId="38" priority="19" operator="containsText" text="must">
      <formula>NOT(ISERROR(SEARCH("must",P75)))</formula>
    </cfRule>
  </conditionalFormatting>
  <conditionalFormatting sqref="P89">
    <cfRule type="containsText" dxfId="37" priority="17" operator="containsText" text="must">
      <formula>NOT(ISERROR(SEARCH("must",P89)))</formula>
    </cfRule>
  </conditionalFormatting>
  <conditionalFormatting sqref="P103">
    <cfRule type="containsText" dxfId="36" priority="15" operator="containsText" text="must">
      <formula>NOT(ISERROR(SEARCH("must",P103)))</formula>
    </cfRule>
  </conditionalFormatting>
  <conditionalFormatting sqref="P117">
    <cfRule type="containsText" dxfId="35" priority="13" operator="containsText" text="must">
      <formula>NOT(ISERROR(SEARCH("must",P117)))</formula>
    </cfRule>
  </conditionalFormatting>
  <conditionalFormatting sqref="P131">
    <cfRule type="containsText" dxfId="34" priority="11" operator="containsText" text="must">
      <formula>NOT(ISERROR(SEARCH("must",P131)))</formula>
    </cfRule>
  </conditionalFormatting>
  <conditionalFormatting sqref="P145">
    <cfRule type="containsText" dxfId="33" priority="9" operator="containsText" text="must">
      <formula>NOT(ISERROR(SEARCH("must",P145)))</formula>
    </cfRule>
  </conditionalFormatting>
  <dataValidations count="1">
    <dataValidation type="decimal" allowBlank="1" showInputMessage="1" showErrorMessage="1" sqref="P15" xr:uid="{00000000-0002-0000-0100-000000000000}">
      <formula1>0</formula1>
      <formula2>0.0299</formula2>
    </dataValidation>
  </dataValidations>
  <printOptions horizontalCentered="1"/>
  <pageMargins left="0.25" right="0.25" top="0.5" bottom="0.75" header="0.5" footer="0.25"/>
  <pageSetup orientation="portrait" r:id="rId1"/>
  <headerFooter scaleWithDoc="0" alignWithMargins="0">
    <oddFooter>&amp;L&amp;9Fee Proposal&amp;R&amp;9Exhibit "_"
Sheet &amp;P of &amp;N</oddFooter>
    <firstFooter>&amp;L&amp;8Consultant's Estimate of Hours&amp;R&amp;8Exhibit "_"
Sheet &amp;P of &amp;N</first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outlinePr summaryBelow="0"/>
  </sheetPr>
  <dimension ref="A1:AW547"/>
  <sheetViews>
    <sheetView showZeros="0" showRuler="0" zoomScale="120" zoomScaleNormal="120" zoomScaleSheetLayoutView="75" zoomScalePageLayoutView="50" workbookViewId="0">
      <selection activeCell="A8" sqref="A8"/>
    </sheetView>
  </sheetViews>
  <sheetFormatPr defaultColWidth="4.7109375" defaultRowHeight="15" x14ac:dyDescent="0.2"/>
  <cols>
    <col min="1" max="1" width="4.140625" style="2" customWidth="1"/>
    <col min="2" max="2" width="5.5703125" style="2" customWidth="1"/>
    <col min="3" max="3" width="6.140625" style="2" customWidth="1"/>
    <col min="4" max="4" width="15.85546875" style="2" customWidth="1"/>
    <col min="5" max="5" width="4.140625" style="2" customWidth="1"/>
    <col min="6" max="6" width="4" style="2" customWidth="1"/>
    <col min="7" max="14" width="5.7109375" style="2" customWidth="1"/>
    <col min="15" max="16" width="4.7109375" style="2" customWidth="1"/>
    <col min="17" max="17" width="8.7109375" style="2" customWidth="1"/>
    <col min="18" max="18" width="5.7109375" style="2" customWidth="1"/>
    <col min="19" max="19" width="4.7109375" style="2"/>
    <col min="20" max="20" width="12.140625" style="2" bestFit="1" customWidth="1"/>
    <col min="21" max="21" width="10.140625" style="2" hidden="1" customWidth="1"/>
    <col min="22" max="22" width="8.28515625" style="2" hidden="1" customWidth="1"/>
    <col min="23" max="25" width="8.42578125" style="2" hidden="1" customWidth="1"/>
    <col min="26" max="26" width="9.28515625" style="2" hidden="1" customWidth="1"/>
    <col min="27" max="27" width="8.42578125" style="2" hidden="1" customWidth="1"/>
    <col min="28" max="28" width="7.140625" style="2" hidden="1" customWidth="1"/>
    <col min="29" max="30" width="9.28515625" style="2" hidden="1" customWidth="1"/>
    <col min="31" max="31" width="12.140625" style="2" bestFit="1" customWidth="1"/>
    <col min="32" max="16384" width="4.7109375" style="2"/>
  </cols>
  <sheetData>
    <row r="1" spans="1:49" s="3" customFormat="1" ht="21" customHeight="1" thickBot="1" x14ac:dyDescent="0.35">
      <c r="A1" s="548" t="str">
        <f>IF('Staffing Plan'!T1="y","SubConsultant Hours","Estimate of Hours")</f>
        <v>Estimate of Hours</v>
      </c>
      <c r="B1" s="549"/>
      <c r="C1" s="549"/>
      <c r="D1" s="549"/>
      <c r="E1" s="549"/>
      <c r="F1" s="549"/>
      <c r="G1" s="549"/>
      <c r="H1" s="549"/>
      <c r="I1" s="550" t="str">
        <f>'Staffing Plan'!K1</f>
        <v>Enter General Project Type HERE</v>
      </c>
      <c r="J1" s="550"/>
      <c r="K1" s="550"/>
      <c r="L1" s="550"/>
      <c r="M1" s="550"/>
      <c r="N1" s="550"/>
      <c r="O1" s="550"/>
      <c r="P1" s="550"/>
      <c r="Q1" s="551"/>
      <c r="R1" s="170"/>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row>
    <row r="2" spans="1:49" s="3" customFormat="1" ht="9.9499999999999993" customHeight="1" x14ac:dyDescent="0.2">
      <c r="A2" s="476">
        <f>'Staffing Plan'!A2:R2</f>
        <v>0</v>
      </c>
      <c r="B2" s="476"/>
      <c r="C2" s="476"/>
      <c r="D2" s="476"/>
      <c r="E2" s="476"/>
      <c r="F2" s="476"/>
      <c r="G2" s="476"/>
      <c r="H2" s="476"/>
      <c r="I2" s="476"/>
      <c r="J2" s="476"/>
      <c r="K2" s="476"/>
      <c r="L2" s="476"/>
      <c r="M2" s="476"/>
      <c r="N2" s="476"/>
      <c r="O2" s="476"/>
      <c r="P2" s="476"/>
      <c r="Q2" s="476"/>
      <c r="R2" s="169"/>
      <c r="S2" s="169"/>
      <c r="T2" s="169"/>
      <c r="U2" s="169"/>
      <c r="V2" s="169"/>
      <c r="W2" s="169"/>
      <c r="X2" s="169"/>
      <c r="Y2" s="169"/>
      <c r="Z2" s="169"/>
      <c r="AA2" s="169"/>
      <c r="AB2" s="169"/>
      <c r="AC2" s="169"/>
      <c r="AD2" s="169"/>
      <c r="AE2" s="169"/>
      <c r="AF2" s="169"/>
      <c r="AG2" s="169"/>
      <c r="AH2" s="169"/>
      <c r="AI2" s="169"/>
      <c r="AJ2" s="169"/>
      <c r="AK2" s="169"/>
      <c r="AL2" s="169"/>
      <c r="AM2" s="168"/>
      <c r="AN2" s="168"/>
      <c r="AO2" s="168"/>
      <c r="AP2" s="168"/>
      <c r="AQ2" s="168"/>
      <c r="AR2" s="168"/>
      <c r="AS2" s="168"/>
      <c r="AT2" s="168"/>
      <c r="AU2" s="168"/>
      <c r="AV2" s="168"/>
      <c r="AW2" s="168"/>
    </row>
    <row r="3" spans="1:49" s="4" customFormat="1" ht="12.75" x14ac:dyDescent="0.2">
      <c r="B3" s="15"/>
      <c r="C3" s="11" t="str">
        <f>'Staffing Plan'!C3</f>
        <v xml:space="preserve">Project Name:  </v>
      </c>
      <c r="D3" s="210">
        <f>'Staffing Plan'!D3</f>
        <v>0</v>
      </c>
      <c r="E3" s="310"/>
      <c r="F3" s="310"/>
      <c r="G3" s="310"/>
      <c r="H3" s="27"/>
      <c r="I3" s="13"/>
      <c r="J3" s="13"/>
      <c r="K3" s="11" t="s">
        <v>27</v>
      </c>
      <c r="L3" s="312">
        <f>'Staffing Plan'!O3</f>
        <v>0</v>
      </c>
      <c r="M3" s="210"/>
      <c r="N3" s="210"/>
      <c r="O3" s="35"/>
      <c r="P3" s="35"/>
      <c r="Q3" s="35"/>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row>
    <row r="4" spans="1:49" s="4" customFormat="1" ht="12.75" x14ac:dyDescent="0.2">
      <c r="C4" s="11" t="str">
        <f>'Staffing Plan'!C4</f>
        <v xml:space="preserve">Consultant: </v>
      </c>
      <c r="D4" s="125">
        <f>'Staffing Plan'!D4</f>
        <v>0</v>
      </c>
      <c r="E4" s="205"/>
      <c r="F4" s="205"/>
      <c r="G4" s="205"/>
      <c r="H4" s="13"/>
      <c r="I4" s="13"/>
      <c r="J4" s="24"/>
      <c r="K4" s="11" t="s">
        <v>28</v>
      </c>
      <c r="L4" s="211">
        <f>'Staffing Plan'!O4</f>
        <v>0</v>
      </c>
      <c r="M4" s="212"/>
      <c r="N4" s="212"/>
      <c r="O4" s="163"/>
      <c r="P4" s="72"/>
      <c r="Q4" s="2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row>
    <row r="5" spans="1:49" x14ac:dyDescent="0.2">
      <c r="A5" s="4"/>
      <c r="B5" s="25"/>
      <c r="C5" s="11" t="str">
        <f>'Staffing Plan'!C5</f>
        <v xml:space="preserve">Consultant PM: </v>
      </c>
      <c r="D5" s="125">
        <f>'Staffing Plan'!D5</f>
        <v>0</v>
      </c>
      <c r="E5" s="125"/>
      <c r="F5" s="125"/>
      <c r="G5" s="125"/>
      <c r="H5" s="210"/>
      <c r="I5" s="209"/>
      <c r="J5" s="209"/>
      <c r="K5" s="209"/>
      <c r="L5" s="209"/>
      <c r="M5" s="209"/>
      <c r="N5" s="209"/>
      <c r="O5" s="4"/>
      <c r="P5" s="4"/>
      <c r="Q5" s="4"/>
      <c r="R5" s="170"/>
      <c r="S5" s="168"/>
      <c r="T5" s="170" t="s">
        <v>100</v>
      </c>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row>
    <row r="6" spans="1:49" ht="15" hidden="1" customHeight="1" x14ac:dyDescent="0.2">
      <c r="A6" s="4"/>
      <c r="B6" s="25"/>
      <c r="C6" s="11" t="str">
        <f>'Staffing Plan'!C6</f>
        <v xml:space="preserve">LPA RC:  </v>
      </c>
      <c r="D6" s="125">
        <f>'Staffing Plan'!D6</f>
        <v>0</v>
      </c>
      <c r="E6" s="125"/>
      <c r="F6" s="125"/>
      <c r="G6" s="125"/>
      <c r="H6" s="125"/>
      <c r="I6" s="144"/>
      <c r="J6" s="144"/>
      <c r="K6" s="144"/>
      <c r="L6" s="144"/>
      <c r="M6" s="144"/>
      <c r="N6" s="144"/>
      <c r="O6" s="4"/>
      <c r="P6" s="4"/>
      <c r="Q6" s="4"/>
      <c r="R6" s="170"/>
      <c r="S6" s="168"/>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row>
    <row r="7" spans="1:49" x14ac:dyDescent="0.2">
      <c r="A7" s="4"/>
      <c r="B7" s="25"/>
      <c r="C7" s="11" t="str">
        <f>'Staffing Plan'!C7</f>
        <v xml:space="preserve">NDOT PC:  </v>
      </c>
      <c r="D7" s="125">
        <f>'Staffing Plan'!D7</f>
        <v>0</v>
      </c>
      <c r="E7" s="125"/>
      <c r="F7" s="125"/>
      <c r="G7" s="125"/>
      <c r="H7" s="125"/>
      <c r="I7" s="144"/>
      <c r="J7" s="144"/>
      <c r="K7" s="144"/>
      <c r="L7" s="144"/>
      <c r="M7" s="144"/>
      <c r="N7" s="144"/>
      <c r="O7" s="4"/>
      <c r="P7" s="4"/>
      <c r="Q7" s="4"/>
      <c r="R7" s="170"/>
      <c r="S7" s="168"/>
      <c r="T7" s="170" t="s">
        <v>36</v>
      </c>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row>
    <row r="8" spans="1:49" x14ac:dyDescent="0.2">
      <c r="A8" s="4"/>
      <c r="B8" s="25"/>
      <c r="C8" s="11" t="str">
        <f>'Staffing Plan'!C8</f>
        <v xml:space="preserve">Date:  </v>
      </c>
      <c r="D8" s="547">
        <f>'Staffing Plan'!D8</f>
        <v>0</v>
      </c>
      <c r="E8" s="547"/>
      <c r="F8" s="208"/>
      <c r="G8" s="208"/>
      <c r="H8" s="208"/>
      <c r="I8" s="208"/>
      <c r="J8" s="208"/>
      <c r="K8" s="208"/>
      <c r="L8" s="208"/>
      <c r="M8" s="208"/>
      <c r="N8" s="208"/>
      <c r="O8" s="139"/>
      <c r="P8" s="4"/>
      <c r="Q8" s="4"/>
      <c r="R8" s="170"/>
      <c r="S8" s="168"/>
      <c r="T8" s="170" t="s">
        <v>40</v>
      </c>
      <c r="U8" s="171"/>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row>
    <row r="9" spans="1:49" s="3" customFormat="1" ht="9" customHeight="1" thickBot="1" x14ac:dyDescent="0.25">
      <c r="A9" s="4"/>
      <c r="B9" s="4"/>
      <c r="C9" s="4"/>
      <c r="D9" s="4"/>
      <c r="E9" s="4"/>
      <c r="F9" s="21"/>
      <c r="G9" s="21"/>
      <c r="H9" s="21"/>
      <c r="I9" s="4"/>
      <c r="J9" s="4"/>
      <c r="K9" s="4"/>
      <c r="L9" s="539"/>
      <c r="M9" s="539"/>
      <c r="N9" s="26"/>
      <c r="O9" s="26"/>
      <c r="P9" s="26"/>
      <c r="Q9" s="28"/>
      <c r="R9" s="170"/>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row>
    <row r="10" spans="1:49" s="3" customFormat="1" ht="17.25" customHeight="1" x14ac:dyDescent="0.2">
      <c r="A10" s="540" t="s">
        <v>5</v>
      </c>
      <c r="B10" s="541"/>
      <c r="C10" s="541"/>
      <c r="D10" s="541"/>
      <c r="E10" s="541"/>
      <c r="F10" s="541"/>
      <c r="G10" s="544" t="s">
        <v>34</v>
      </c>
      <c r="H10" s="545"/>
      <c r="I10" s="545"/>
      <c r="J10" s="545"/>
      <c r="K10" s="545"/>
      <c r="L10" s="545"/>
      <c r="M10" s="545"/>
      <c r="N10" s="545"/>
      <c r="O10" s="545"/>
      <c r="P10" s="545"/>
      <c r="Q10" s="545"/>
      <c r="R10" s="170"/>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row>
    <row r="11" spans="1:49" s="3" customFormat="1" ht="17.25" customHeight="1" thickBot="1" x14ac:dyDescent="0.25">
      <c r="A11" s="542"/>
      <c r="B11" s="543"/>
      <c r="C11" s="543"/>
      <c r="D11" s="543"/>
      <c r="E11" s="543"/>
      <c r="F11" s="543"/>
      <c r="G11" s="65" t="str">
        <f>'Staffing Plan'!B11</f>
        <v>PR</v>
      </c>
      <c r="H11" s="65" t="str">
        <f>'Staffing Plan'!B12</f>
        <v>PM</v>
      </c>
      <c r="I11" s="65" t="str">
        <f>'Staffing Plan'!B13</f>
        <v>SENG</v>
      </c>
      <c r="J11" s="65" t="str">
        <f>'Staffing Plan'!B14</f>
        <v>ENG</v>
      </c>
      <c r="K11" s="65" t="str">
        <f>'Staffing Plan'!B15</f>
        <v>SDES</v>
      </c>
      <c r="L11" s="65" t="str">
        <f>'Staffing Plan'!J11</f>
        <v>DES</v>
      </c>
      <c r="M11" s="65" t="str">
        <f>'Staffing Plan'!J12</f>
        <v>TECH</v>
      </c>
      <c r="N11" s="65" t="str">
        <f>'Staffing Plan'!J13</f>
        <v>ADM</v>
      </c>
      <c r="O11" s="65" t="str">
        <f>'Staffing Plan'!J14</f>
        <v>UD1</v>
      </c>
      <c r="P11" s="65" t="str">
        <f>'Staffing Plan'!J15</f>
        <v>UD2</v>
      </c>
      <c r="Q11" s="66" t="s">
        <v>2</v>
      </c>
      <c r="R11" s="170"/>
      <c r="S11" s="168"/>
      <c r="T11" s="168"/>
      <c r="U11" s="172"/>
      <c r="V11" s="172"/>
      <c r="W11" s="172"/>
      <c r="X11" s="172"/>
      <c r="Y11" s="172"/>
      <c r="Z11" s="172"/>
      <c r="AA11" s="172"/>
      <c r="AB11" s="172"/>
      <c r="AC11" s="172"/>
      <c r="AD11" s="168"/>
      <c r="AE11" s="168"/>
      <c r="AF11" s="168"/>
      <c r="AG11" s="168"/>
      <c r="AH11" s="168"/>
      <c r="AI11" s="168"/>
      <c r="AJ11" s="168"/>
      <c r="AK11" s="168"/>
      <c r="AL11" s="168"/>
      <c r="AM11" s="168"/>
      <c r="AN11" s="168"/>
      <c r="AO11" s="168"/>
      <c r="AP11" s="168"/>
      <c r="AQ11" s="168"/>
      <c r="AR11" s="168"/>
      <c r="AS11" s="168"/>
      <c r="AT11" s="168"/>
      <c r="AU11" s="168"/>
      <c r="AV11" s="168"/>
      <c r="AW11" s="168"/>
    </row>
    <row r="12" spans="1:49" s="3" customFormat="1" ht="15" customHeight="1" x14ac:dyDescent="0.2">
      <c r="A12" s="530" t="s">
        <v>90</v>
      </c>
      <c r="B12" s="531"/>
      <c r="C12" s="531"/>
      <c r="D12" s="531"/>
      <c r="E12" s="531"/>
      <c r="F12" s="532"/>
      <c r="G12" s="116">
        <f>ROUND(SUM(G13:G47),2)</f>
        <v>0</v>
      </c>
      <c r="H12" s="116">
        <f t="shared" ref="H12:Q12" si="0">ROUND(SUM(H13:H47),2)</f>
        <v>0</v>
      </c>
      <c r="I12" s="116">
        <f t="shared" si="0"/>
        <v>0</v>
      </c>
      <c r="J12" s="116">
        <f t="shared" si="0"/>
        <v>0</v>
      </c>
      <c r="K12" s="116">
        <f t="shared" si="0"/>
        <v>0</v>
      </c>
      <c r="L12" s="116">
        <f t="shared" si="0"/>
        <v>0</v>
      </c>
      <c r="M12" s="116">
        <f t="shared" si="0"/>
        <v>0</v>
      </c>
      <c r="N12" s="116">
        <f t="shared" si="0"/>
        <v>0</v>
      </c>
      <c r="O12" s="116">
        <f t="shared" si="0"/>
        <v>0</v>
      </c>
      <c r="P12" s="116">
        <f t="shared" si="0"/>
        <v>0</v>
      </c>
      <c r="Q12" s="70">
        <f t="shared" si="0"/>
        <v>0</v>
      </c>
      <c r="R12" s="169" t="str">
        <f>IF(SUM(G12:P12)=SUM(Q13:Q47),"match","sum error")</f>
        <v>match</v>
      </c>
      <c r="S12" s="168"/>
      <c r="T12" s="177">
        <f>SUM(U13:AD13)</f>
        <v>0</v>
      </c>
      <c r="U12" s="172" t="str">
        <f t="shared" ref="U12:AD12" si="1">G$11</f>
        <v>PR</v>
      </c>
      <c r="V12" s="172" t="str">
        <f t="shared" si="1"/>
        <v>PM</v>
      </c>
      <c r="W12" s="172" t="str">
        <f t="shared" si="1"/>
        <v>SENG</v>
      </c>
      <c r="X12" s="172" t="str">
        <f t="shared" si="1"/>
        <v>ENG</v>
      </c>
      <c r="Y12" s="172" t="str">
        <f t="shared" si="1"/>
        <v>SDES</v>
      </c>
      <c r="Z12" s="172" t="str">
        <f t="shared" si="1"/>
        <v>DES</v>
      </c>
      <c r="AA12" s="172" t="str">
        <f t="shared" si="1"/>
        <v>TECH</v>
      </c>
      <c r="AB12" s="172" t="str">
        <f t="shared" si="1"/>
        <v>ADM</v>
      </c>
      <c r="AC12" s="172" t="str">
        <f t="shared" si="1"/>
        <v>UD1</v>
      </c>
      <c r="AD12" s="172" t="str">
        <f t="shared" si="1"/>
        <v>UD2</v>
      </c>
      <c r="AE12" s="168"/>
      <c r="AF12" s="168"/>
      <c r="AG12" s="168"/>
      <c r="AH12" s="168"/>
      <c r="AI12" s="168"/>
      <c r="AJ12" s="168"/>
      <c r="AK12" s="168"/>
      <c r="AL12" s="168"/>
      <c r="AM12" s="168"/>
      <c r="AN12" s="168"/>
      <c r="AO12" s="168"/>
      <c r="AP12" s="168"/>
      <c r="AQ12" s="168"/>
      <c r="AR12" s="168"/>
      <c r="AS12" s="168"/>
      <c r="AT12" s="168"/>
      <c r="AU12" s="168"/>
      <c r="AV12" s="168"/>
      <c r="AW12" s="168"/>
    </row>
    <row r="13" spans="1:49" s="3" customFormat="1" x14ac:dyDescent="0.2">
      <c r="A13" s="254">
        <v>1</v>
      </c>
      <c r="B13" s="528" t="s">
        <v>101</v>
      </c>
      <c r="C13" s="528"/>
      <c r="D13" s="528"/>
      <c r="E13" s="528"/>
      <c r="F13" s="529"/>
      <c r="G13" s="73"/>
      <c r="H13" s="73"/>
      <c r="I13" s="73"/>
      <c r="J13" s="73"/>
      <c r="K13" s="73"/>
      <c r="L13" s="73"/>
      <c r="M13" s="73"/>
      <c r="N13" s="73"/>
      <c r="O13" s="73"/>
      <c r="P13" s="118"/>
      <c r="Q13" s="164">
        <f>ROUND(SUM(G13:P13),2)</f>
        <v>0</v>
      </c>
      <c r="R13" s="170"/>
      <c r="S13" s="168"/>
      <c r="T13" s="176"/>
      <c r="U13" s="174">
        <f>G12*'Staffing Plan'!$M$25</f>
        <v>0</v>
      </c>
      <c r="V13" s="174">
        <f>H12*'Staffing Plan'!$M$33</f>
        <v>0</v>
      </c>
      <c r="W13" s="174">
        <f>I12*'Staffing Plan'!$M$47</f>
        <v>0</v>
      </c>
      <c r="X13" s="174">
        <f>J12*'Staffing Plan'!$M$61</f>
        <v>0</v>
      </c>
      <c r="Y13" s="174">
        <f>K12*'Staffing Plan'!$M$75</f>
        <v>0</v>
      </c>
      <c r="Z13" s="174">
        <f>L12*'Staffing Plan'!$M$89</f>
        <v>0</v>
      </c>
      <c r="AA13" s="174">
        <f>M12*'Staffing Plan'!$M$103</f>
        <v>0</v>
      </c>
      <c r="AB13" s="174">
        <f>N12*'Staffing Plan'!$M$117</f>
        <v>0</v>
      </c>
      <c r="AC13" s="174">
        <f>O12*'Staffing Plan'!$M$131</f>
        <v>0</v>
      </c>
      <c r="AD13" s="174">
        <f>P12*'Staffing Plan'!$M$145</f>
        <v>0</v>
      </c>
      <c r="AE13" s="175"/>
      <c r="AF13" s="168"/>
      <c r="AG13" s="168"/>
      <c r="AH13" s="168"/>
      <c r="AI13" s="168"/>
      <c r="AJ13" s="168"/>
      <c r="AK13" s="168"/>
      <c r="AL13" s="168"/>
      <c r="AM13" s="168"/>
      <c r="AN13" s="168"/>
      <c r="AO13" s="168"/>
      <c r="AP13" s="168"/>
      <c r="AQ13" s="168"/>
      <c r="AR13" s="168"/>
      <c r="AS13" s="168"/>
      <c r="AT13" s="168"/>
      <c r="AU13" s="168"/>
      <c r="AV13" s="168"/>
      <c r="AW13" s="168"/>
    </row>
    <row r="14" spans="1:49" s="3" customFormat="1" x14ac:dyDescent="0.2">
      <c r="A14" s="254">
        <v>2</v>
      </c>
      <c r="B14" s="528" t="s">
        <v>48</v>
      </c>
      <c r="C14" s="528"/>
      <c r="D14" s="528"/>
      <c r="E14" s="528"/>
      <c r="F14" s="529"/>
      <c r="G14" s="73"/>
      <c r="H14" s="73"/>
      <c r="I14" s="73"/>
      <c r="J14" s="73"/>
      <c r="K14" s="73"/>
      <c r="L14" s="73"/>
      <c r="M14" s="73"/>
      <c r="N14" s="73"/>
      <c r="O14" s="73"/>
      <c r="P14" s="118"/>
      <c r="Q14" s="164">
        <f t="shared" ref="Q14:Q47" si="2">ROUND(SUM(G14:P14),2)</f>
        <v>0</v>
      </c>
      <c r="R14" s="170"/>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row>
    <row r="15" spans="1:49" s="3" customFormat="1" ht="15" customHeight="1" x14ac:dyDescent="0.2">
      <c r="A15" s="255"/>
      <c r="B15" s="528"/>
      <c r="C15" s="528"/>
      <c r="D15" s="528"/>
      <c r="E15" s="528"/>
      <c r="F15" s="529"/>
      <c r="G15" s="73"/>
      <c r="H15" s="73"/>
      <c r="I15" s="73"/>
      <c r="J15" s="73"/>
      <c r="K15" s="73"/>
      <c r="L15" s="73"/>
      <c r="M15" s="73"/>
      <c r="N15" s="73"/>
      <c r="O15" s="73"/>
      <c r="P15" s="118"/>
      <c r="Q15" s="165">
        <f t="shared" si="2"/>
        <v>0</v>
      </c>
      <c r="R15" s="170"/>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row>
    <row r="16" spans="1:49" s="3" customFormat="1" ht="15" customHeight="1" x14ac:dyDescent="0.2">
      <c r="A16" s="255"/>
      <c r="B16" s="528"/>
      <c r="C16" s="528"/>
      <c r="D16" s="528"/>
      <c r="E16" s="528"/>
      <c r="F16" s="529"/>
      <c r="G16" s="73"/>
      <c r="H16" s="73"/>
      <c r="I16" s="73"/>
      <c r="J16" s="73"/>
      <c r="K16" s="73"/>
      <c r="L16" s="73"/>
      <c r="M16" s="73"/>
      <c r="N16" s="73"/>
      <c r="O16" s="73"/>
      <c r="P16" s="118"/>
      <c r="Q16" s="164">
        <f t="shared" si="2"/>
        <v>0</v>
      </c>
      <c r="R16" s="170"/>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row>
    <row r="17" spans="1:49" s="3" customFormat="1" ht="15" customHeight="1" x14ac:dyDescent="0.2">
      <c r="A17" s="255"/>
      <c r="B17" s="528"/>
      <c r="C17" s="528"/>
      <c r="D17" s="528"/>
      <c r="E17" s="528"/>
      <c r="F17" s="529"/>
      <c r="G17" s="73"/>
      <c r="H17" s="73"/>
      <c r="I17" s="73"/>
      <c r="J17" s="73"/>
      <c r="K17" s="73"/>
      <c r="L17" s="73"/>
      <c r="M17" s="73"/>
      <c r="N17" s="73"/>
      <c r="O17" s="73"/>
      <c r="P17" s="118"/>
      <c r="Q17" s="165">
        <f t="shared" si="2"/>
        <v>0</v>
      </c>
      <c r="R17" s="170"/>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row>
    <row r="18" spans="1:49" s="3" customFormat="1" ht="15" customHeight="1" x14ac:dyDescent="0.2">
      <c r="A18" s="255"/>
      <c r="B18" s="528"/>
      <c r="C18" s="528"/>
      <c r="D18" s="528"/>
      <c r="E18" s="528"/>
      <c r="F18" s="529"/>
      <c r="G18" s="73"/>
      <c r="H18" s="73"/>
      <c r="I18" s="73"/>
      <c r="J18" s="73"/>
      <c r="K18" s="73"/>
      <c r="L18" s="73"/>
      <c r="M18" s="73"/>
      <c r="N18" s="73"/>
      <c r="O18" s="73"/>
      <c r="P18" s="118"/>
      <c r="Q18" s="164">
        <f t="shared" si="2"/>
        <v>0</v>
      </c>
      <c r="R18" s="170"/>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row>
    <row r="19" spans="1:49" s="3" customFormat="1" ht="15" customHeight="1" x14ac:dyDescent="0.2">
      <c r="A19" s="255"/>
      <c r="B19" s="528"/>
      <c r="C19" s="528"/>
      <c r="D19" s="528"/>
      <c r="E19" s="528"/>
      <c r="F19" s="529"/>
      <c r="G19" s="73"/>
      <c r="H19" s="73"/>
      <c r="I19" s="73"/>
      <c r="J19" s="73"/>
      <c r="K19" s="73"/>
      <c r="L19" s="73"/>
      <c r="M19" s="73"/>
      <c r="N19" s="73"/>
      <c r="O19" s="73"/>
      <c r="P19" s="118"/>
      <c r="Q19" s="165">
        <f t="shared" si="2"/>
        <v>0</v>
      </c>
      <c r="R19" s="170"/>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row>
    <row r="20" spans="1:49" s="3" customFormat="1" ht="15" customHeight="1" x14ac:dyDescent="0.2">
      <c r="A20" s="255"/>
      <c r="B20" s="528"/>
      <c r="C20" s="528"/>
      <c r="D20" s="528"/>
      <c r="E20" s="528"/>
      <c r="F20" s="529"/>
      <c r="G20" s="73"/>
      <c r="H20" s="73"/>
      <c r="I20" s="73"/>
      <c r="J20" s="73"/>
      <c r="K20" s="73"/>
      <c r="L20" s="73"/>
      <c r="M20" s="73"/>
      <c r="N20" s="73"/>
      <c r="O20" s="73"/>
      <c r="P20" s="118"/>
      <c r="Q20" s="164">
        <f t="shared" si="2"/>
        <v>0</v>
      </c>
      <c r="R20" s="170"/>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row>
    <row r="21" spans="1:49" s="3" customFormat="1" ht="15" customHeight="1" x14ac:dyDescent="0.2">
      <c r="A21" s="255"/>
      <c r="B21" s="528"/>
      <c r="C21" s="528"/>
      <c r="D21" s="528"/>
      <c r="E21" s="528"/>
      <c r="F21" s="529"/>
      <c r="G21" s="73"/>
      <c r="H21" s="73"/>
      <c r="I21" s="73"/>
      <c r="J21" s="73"/>
      <c r="K21" s="73"/>
      <c r="L21" s="73"/>
      <c r="M21" s="73"/>
      <c r="N21" s="73"/>
      <c r="O21" s="73"/>
      <c r="P21" s="118"/>
      <c r="Q21" s="165">
        <f t="shared" si="2"/>
        <v>0</v>
      </c>
      <c r="R21" s="170"/>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row>
    <row r="22" spans="1:49" s="3" customFormat="1" ht="15" customHeight="1" x14ac:dyDescent="0.2">
      <c r="A22" s="255"/>
      <c r="B22" s="528"/>
      <c r="C22" s="528"/>
      <c r="D22" s="528"/>
      <c r="E22" s="528"/>
      <c r="F22" s="529"/>
      <c r="G22" s="73"/>
      <c r="H22" s="73"/>
      <c r="I22" s="73"/>
      <c r="J22" s="73"/>
      <c r="K22" s="73"/>
      <c r="L22" s="73"/>
      <c r="M22" s="73"/>
      <c r="N22" s="73"/>
      <c r="O22" s="73"/>
      <c r="P22" s="118"/>
      <c r="Q22" s="164">
        <f t="shared" si="2"/>
        <v>0</v>
      </c>
      <c r="R22" s="170"/>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row>
    <row r="23" spans="1:49" s="3" customFormat="1" ht="15" customHeight="1" x14ac:dyDescent="0.2">
      <c r="A23" s="255"/>
      <c r="B23" s="528"/>
      <c r="C23" s="528"/>
      <c r="D23" s="528"/>
      <c r="E23" s="528"/>
      <c r="F23" s="529"/>
      <c r="G23" s="73"/>
      <c r="H23" s="73"/>
      <c r="I23" s="73"/>
      <c r="J23" s="73"/>
      <c r="K23" s="73"/>
      <c r="L23" s="73"/>
      <c r="M23" s="73"/>
      <c r="N23" s="73"/>
      <c r="O23" s="73"/>
      <c r="P23" s="118"/>
      <c r="Q23" s="165">
        <f t="shared" si="2"/>
        <v>0</v>
      </c>
      <c r="R23" s="170"/>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row>
    <row r="24" spans="1:49" s="3" customFormat="1" ht="15" customHeight="1" x14ac:dyDescent="0.2">
      <c r="A24" s="255"/>
      <c r="B24" s="528"/>
      <c r="C24" s="528"/>
      <c r="D24" s="528"/>
      <c r="E24" s="528"/>
      <c r="F24" s="529"/>
      <c r="G24" s="73"/>
      <c r="H24" s="73"/>
      <c r="I24" s="73"/>
      <c r="J24" s="73"/>
      <c r="K24" s="73"/>
      <c r="L24" s="73"/>
      <c r="M24" s="73"/>
      <c r="N24" s="73"/>
      <c r="O24" s="73"/>
      <c r="P24" s="118"/>
      <c r="Q24" s="164">
        <f t="shared" si="2"/>
        <v>0</v>
      </c>
      <c r="R24" s="170"/>
      <c r="S24" s="168"/>
      <c r="T24" s="168"/>
      <c r="U24" s="168"/>
      <c r="V24" s="173"/>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row>
    <row r="25" spans="1:49" s="3" customFormat="1" ht="15" customHeight="1" x14ac:dyDescent="0.2">
      <c r="A25" s="255"/>
      <c r="B25" s="528"/>
      <c r="C25" s="528"/>
      <c r="D25" s="528"/>
      <c r="E25" s="528"/>
      <c r="F25" s="529"/>
      <c r="G25" s="73"/>
      <c r="H25" s="73"/>
      <c r="I25" s="73"/>
      <c r="J25" s="73"/>
      <c r="K25" s="73"/>
      <c r="L25" s="73"/>
      <c r="M25" s="73"/>
      <c r="N25" s="73"/>
      <c r="O25" s="73"/>
      <c r="P25" s="118"/>
      <c r="Q25" s="165">
        <f t="shared" si="2"/>
        <v>0</v>
      </c>
      <c r="R25" s="170"/>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row>
    <row r="26" spans="1:49" s="3" customFormat="1" ht="15" customHeight="1" x14ac:dyDescent="0.2">
      <c r="A26" s="255"/>
      <c r="B26" s="528"/>
      <c r="C26" s="528"/>
      <c r="D26" s="528"/>
      <c r="E26" s="528"/>
      <c r="F26" s="529"/>
      <c r="G26" s="73"/>
      <c r="H26" s="73"/>
      <c r="I26" s="73"/>
      <c r="J26" s="73"/>
      <c r="K26" s="73"/>
      <c r="L26" s="73"/>
      <c r="M26" s="73"/>
      <c r="N26" s="73"/>
      <c r="O26" s="73"/>
      <c r="P26" s="118"/>
      <c r="Q26" s="164">
        <f t="shared" si="2"/>
        <v>0</v>
      </c>
      <c r="R26" s="170"/>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row>
    <row r="27" spans="1:49" s="3" customFormat="1" ht="15" customHeight="1" x14ac:dyDescent="0.2">
      <c r="A27" s="255"/>
      <c r="B27" s="528"/>
      <c r="C27" s="528"/>
      <c r="D27" s="528"/>
      <c r="E27" s="528"/>
      <c r="F27" s="529"/>
      <c r="G27" s="73"/>
      <c r="H27" s="73"/>
      <c r="I27" s="73"/>
      <c r="J27" s="73"/>
      <c r="K27" s="73"/>
      <c r="L27" s="73"/>
      <c r="M27" s="73"/>
      <c r="N27" s="73"/>
      <c r="O27" s="73"/>
      <c r="P27" s="118"/>
      <c r="Q27" s="165">
        <f t="shared" si="2"/>
        <v>0</v>
      </c>
      <c r="R27" s="170"/>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row>
    <row r="28" spans="1:49" s="3" customFormat="1" ht="15" customHeight="1" x14ac:dyDescent="0.2">
      <c r="A28" s="255"/>
      <c r="B28" s="528"/>
      <c r="C28" s="528"/>
      <c r="D28" s="528"/>
      <c r="E28" s="528"/>
      <c r="F28" s="529"/>
      <c r="G28" s="73"/>
      <c r="H28" s="73"/>
      <c r="I28" s="73"/>
      <c r="J28" s="73"/>
      <c r="K28" s="73"/>
      <c r="L28" s="73"/>
      <c r="M28" s="73"/>
      <c r="N28" s="73"/>
      <c r="O28" s="73"/>
      <c r="P28" s="118"/>
      <c r="Q28" s="164">
        <f t="shared" si="2"/>
        <v>0</v>
      </c>
      <c r="R28" s="170"/>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row>
    <row r="29" spans="1:49" s="3" customFormat="1" ht="15" customHeight="1" x14ac:dyDescent="0.2">
      <c r="A29" s="255"/>
      <c r="B29" s="528"/>
      <c r="C29" s="528"/>
      <c r="D29" s="528"/>
      <c r="E29" s="528"/>
      <c r="F29" s="529"/>
      <c r="G29" s="73"/>
      <c r="H29" s="73"/>
      <c r="I29" s="73"/>
      <c r="J29" s="73"/>
      <c r="K29" s="73"/>
      <c r="L29" s="73"/>
      <c r="M29" s="73"/>
      <c r="N29" s="73"/>
      <c r="O29" s="73"/>
      <c r="P29" s="118"/>
      <c r="Q29" s="165">
        <f t="shared" si="2"/>
        <v>0</v>
      </c>
      <c r="R29" s="170"/>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row>
    <row r="30" spans="1:49" s="3" customFormat="1" ht="15" customHeight="1" x14ac:dyDescent="0.2">
      <c r="A30" s="255"/>
      <c r="B30" s="528"/>
      <c r="C30" s="528"/>
      <c r="D30" s="528"/>
      <c r="E30" s="528"/>
      <c r="F30" s="529"/>
      <c r="G30" s="73"/>
      <c r="H30" s="73"/>
      <c r="I30" s="73"/>
      <c r="J30" s="73"/>
      <c r="K30" s="73"/>
      <c r="L30" s="73"/>
      <c r="M30" s="73"/>
      <c r="N30" s="73"/>
      <c r="O30" s="73"/>
      <c r="P30" s="118"/>
      <c r="Q30" s="164">
        <f t="shared" si="2"/>
        <v>0</v>
      </c>
      <c r="R30" s="170"/>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row>
    <row r="31" spans="1:49" s="3" customFormat="1" ht="15" customHeight="1" x14ac:dyDescent="0.2">
      <c r="A31" s="255"/>
      <c r="B31" s="528"/>
      <c r="C31" s="528"/>
      <c r="D31" s="528"/>
      <c r="E31" s="528"/>
      <c r="F31" s="529"/>
      <c r="G31" s="73"/>
      <c r="H31" s="73"/>
      <c r="I31" s="73"/>
      <c r="J31" s="73"/>
      <c r="K31" s="73"/>
      <c r="L31" s="73"/>
      <c r="M31" s="73"/>
      <c r="N31" s="73"/>
      <c r="O31" s="73"/>
      <c r="P31" s="118"/>
      <c r="Q31" s="165">
        <f t="shared" si="2"/>
        <v>0</v>
      </c>
      <c r="R31" s="170"/>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row>
    <row r="32" spans="1:49" s="3" customFormat="1" ht="15" customHeight="1" x14ac:dyDescent="0.2">
      <c r="A32" s="255"/>
      <c r="B32" s="528"/>
      <c r="C32" s="528"/>
      <c r="D32" s="528"/>
      <c r="E32" s="528"/>
      <c r="F32" s="529"/>
      <c r="G32" s="73"/>
      <c r="H32" s="73"/>
      <c r="I32" s="73"/>
      <c r="J32" s="73"/>
      <c r="K32" s="73"/>
      <c r="L32" s="73"/>
      <c r="M32" s="73"/>
      <c r="N32" s="73"/>
      <c r="O32" s="73"/>
      <c r="P32" s="118"/>
      <c r="Q32" s="164">
        <f t="shared" si="2"/>
        <v>0</v>
      </c>
      <c r="R32" s="170"/>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row>
    <row r="33" spans="1:49" s="3" customFormat="1" ht="15" customHeight="1" x14ac:dyDescent="0.2">
      <c r="A33" s="255"/>
      <c r="B33" s="528"/>
      <c r="C33" s="528"/>
      <c r="D33" s="528"/>
      <c r="E33" s="528"/>
      <c r="F33" s="529"/>
      <c r="G33" s="73"/>
      <c r="H33" s="73"/>
      <c r="I33" s="73"/>
      <c r="J33" s="73"/>
      <c r="K33" s="73"/>
      <c r="L33" s="73"/>
      <c r="M33" s="73"/>
      <c r="N33" s="73"/>
      <c r="O33" s="73"/>
      <c r="P33" s="118"/>
      <c r="Q33" s="165">
        <f t="shared" si="2"/>
        <v>0</v>
      </c>
      <c r="R33" s="170"/>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row>
    <row r="34" spans="1:49" s="3" customFormat="1" ht="15" customHeight="1" x14ac:dyDescent="0.2">
      <c r="A34" s="255"/>
      <c r="B34" s="528"/>
      <c r="C34" s="528"/>
      <c r="D34" s="528"/>
      <c r="E34" s="528"/>
      <c r="F34" s="529"/>
      <c r="G34" s="73"/>
      <c r="H34" s="73"/>
      <c r="I34" s="73"/>
      <c r="J34" s="73"/>
      <c r="K34" s="73"/>
      <c r="L34" s="73"/>
      <c r="M34" s="73"/>
      <c r="N34" s="73"/>
      <c r="O34" s="73"/>
      <c r="P34" s="118"/>
      <c r="Q34" s="164">
        <f t="shared" si="2"/>
        <v>0</v>
      </c>
      <c r="R34" s="170"/>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row>
    <row r="35" spans="1:49" s="3" customFormat="1" ht="15" customHeight="1" x14ac:dyDescent="0.2">
      <c r="A35" s="255"/>
      <c r="B35" s="528"/>
      <c r="C35" s="528"/>
      <c r="D35" s="528"/>
      <c r="E35" s="528"/>
      <c r="F35" s="529"/>
      <c r="G35" s="73"/>
      <c r="H35" s="73"/>
      <c r="I35" s="73"/>
      <c r="J35" s="73"/>
      <c r="K35" s="73"/>
      <c r="L35" s="73"/>
      <c r="M35" s="73"/>
      <c r="N35" s="73"/>
      <c r="O35" s="73"/>
      <c r="P35" s="118"/>
      <c r="Q35" s="165">
        <f t="shared" si="2"/>
        <v>0</v>
      </c>
      <c r="R35" s="170"/>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row>
    <row r="36" spans="1:49" s="3" customFormat="1" ht="15" customHeight="1" x14ac:dyDescent="0.2">
      <c r="A36" s="255"/>
      <c r="B36" s="528"/>
      <c r="C36" s="528"/>
      <c r="D36" s="528"/>
      <c r="E36" s="528"/>
      <c r="F36" s="529"/>
      <c r="G36" s="73"/>
      <c r="H36" s="73"/>
      <c r="I36" s="73"/>
      <c r="J36" s="73"/>
      <c r="K36" s="73"/>
      <c r="L36" s="73"/>
      <c r="M36" s="73"/>
      <c r="N36" s="73"/>
      <c r="O36" s="73"/>
      <c r="P36" s="118"/>
      <c r="Q36" s="164">
        <f t="shared" si="2"/>
        <v>0</v>
      </c>
      <c r="R36" s="170"/>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row>
    <row r="37" spans="1:49" s="3" customFormat="1" ht="15" customHeight="1" x14ac:dyDescent="0.2">
      <c r="A37" s="255"/>
      <c r="B37" s="528"/>
      <c r="C37" s="528"/>
      <c r="D37" s="528"/>
      <c r="E37" s="528"/>
      <c r="F37" s="529"/>
      <c r="G37" s="73"/>
      <c r="H37" s="73"/>
      <c r="I37" s="73"/>
      <c r="J37" s="73"/>
      <c r="K37" s="73"/>
      <c r="L37" s="73"/>
      <c r="M37" s="73"/>
      <c r="N37" s="73"/>
      <c r="O37" s="73"/>
      <c r="P37" s="118"/>
      <c r="Q37" s="165">
        <f t="shared" si="2"/>
        <v>0</v>
      </c>
      <c r="R37" s="170"/>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row>
    <row r="38" spans="1:49" s="3" customFormat="1" ht="15" customHeight="1" x14ac:dyDescent="0.2">
      <c r="A38" s="255"/>
      <c r="B38" s="528"/>
      <c r="C38" s="528"/>
      <c r="D38" s="528"/>
      <c r="E38" s="528"/>
      <c r="F38" s="529"/>
      <c r="G38" s="73"/>
      <c r="H38" s="73"/>
      <c r="I38" s="73"/>
      <c r="J38" s="73"/>
      <c r="K38" s="73"/>
      <c r="L38" s="73"/>
      <c r="M38" s="73"/>
      <c r="N38" s="73"/>
      <c r="O38" s="73"/>
      <c r="P38" s="118"/>
      <c r="Q38" s="164">
        <f t="shared" si="2"/>
        <v>0</v>
      </c>
      <c r="R38" s="170"/>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row>
    <row r="39" spans="1:49" s="3" customFormat="1" ht="15" customHeight="1" x14ac:dyDescent="0.2">
      <c r="A39" s="255"/>
      <c r="B39" s="528"/>
      <c r="C39" s="528"/>
      <c r="D39" s="528"/>
      <c r="E39" s="528"/>
      <c r="F39" s="529"/>
      <c r="G39" s="73"/>
      <c r="H39" s="73"/>
      <c r="I39" s="73"/>
      <c r="J39" s="73"/>
      <c r="K39" s="73"/>
      <c r="L39" s="73"/>
      <c r="M39" s="73"/>
      <c r="N39" s="73"/>
      <c r="O39" s="73"/>
      <c r="P39" s="118"/>
      <c r="Q39" s="165">
        <f t="shared" si="2"/>
        <v>0</v>
      </c>
      <c r="R39" s="170"/>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row>
    <row r="40" spans="1:49" s="3" customFormat="1" ht="15" customHeight="1" x14ac:dyDescent="0.2">
      <c r="A40" s="255"/>
      <c r="B40" s="528"/>
      <c r="C40" s="528"/>
      <c r="D40" s="528"/>
      <c r="E40" s="528"/>
      <c r="F40" s="529"/>
      <c r="G40" s="73"/>
      <c r="H40" s="73"/>
      <c r="I40" s="73"/>
      <c r="J40" s="73"/>
      <c r="K40" s="73"/>
      <c r="L40" s="73"/>
      <c r="M40" s="73"/>
      <c r="N40" s="73"/>
      <c r="O40" s="73"/>
      <c r="P40" s="118"/>
      <c r="Q40" s="164">
        <f t="shared" si="2"/>
        <v>0</v>
      </c>
      <c r="R40" s="170"/>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row>
    <row r="41" spans="1:49" s="3" customFormat="1" ht="15" customHeight="1" x14ac:dyDescent="0.2">
      <c r="A41" s="255"/>
      <c r="B41" s="528"/>
      <c r="C41" s="528"/>
      <c r="D41" s="528"/>
      <c r="E41" s="528"/>
      <c r="F41" s="529"/>
      <c r="G41" s="73"/>
      <c r="H41" s="73"/>
      <c r="I41" s="73"/>
      <c r="J41" s="73"/>
      <c r="K41" s="73"/>
      <c r="L41" s="73"/>
      <c r="M41" s="73"/>
      <c r="N41" s="73"/>
      <c r="O41" s="73"/>
      <c r="P41" s="118"/>
      <c r="Q41" s="165">
        <f t="shared" si="2"/>
        <v>0</v>
      </c>
      <c r="R41" s="170"/>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row>
    <row r="42" spans="1:49" s="3" customFormat="1" ht="15" customHeight="1" x14ac:dyDescent="0.2">
      <c r="A42" s="255"/>
      <c r="B42" s="528"/>
      <c r="C42" s="528"/>
      <c r="D42" s="528"/>
      <c r="E42" s="528"/>
      <c r="F42" s="529"/>
      <c r="G42" s="73"/>
      <c r="H42" s="73"/>
      <c r="I42" s="73"/>
      <c r="J42" s="73"/>
      <c r="K42" s="73"/>
      <c r="L42" s="73"/>
      <c r="M42" s="73"/>
      <c r="N42" s="73"/>
      <c r="O42" s="73"/>
      <c r="P42" s="118"/>
      <c r="Q42" s="164">
        <f t="shared" si="2"/>
        <v>0</v>
      </c>
      <c r="R42" s="170"/>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row>
    <row r="43" spans="1:49" s="3" customFormat="1" ht="15" customHeight="1" x14ac:dyDescent="0.2">
      <c r="A43" s="255"/>
      <c r="B43" s="528"/>
      <c r="C43" s="528"/>
      <c r="D43" s="528"/>
      <c r="E43" s="528"/>
      <c r="F43" s="529"/>
      <c r="G43" s="73"/>
      <c r="H43" s="73"/>
      <c r="I43" s="73"/>
      <c r="J43" s="73"/>
      <c r="K43" s="73"/>
      <c r="L43" s="73"/>
      <c r="M43" s="73"/>
      <c r="N43" s="73"/>
      <c r="O43" s="73"/>
      <c r="P43" s="118"/>
      <c r="Q43" s="165">
        <f t="shared" si="2"/>
        <v>0</v>
      </c>
      <c r="R43" s="170"/>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row>
    <row r="44" spans="1:49" s="3" customFormat="1" ht="15" customHeight="1" x14ac:dyDescent="0.2">
      <c r="A44" s="255"/>
      <c r="B44" s="528"/>
      <c r="C44" s="528"/>
      <c r="D44" s="528"/>
      <c r="E44" s="528"/>
      <c r="F44" s="529"/>
      <c r="G44" s="73"/>
      <c r="H44" s="73"/>
      <c r="I44" s="73"/>
      <c r="J44" s="73"/>
      <c r="K44" s="73"/>
      <c r="L44" s="73"/>
      <c r="M44" s="73"/>
      <c r="N44" s="73"/>
      <c r="O44" s="73"/>
      <c r="P44" s="118"/>
      <c r="Q44" s="164">
        <f t="shared" si="2"/>
        <v>0</v>
      </c>
      <c r="R44" s="170"/>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row>
    <row r="45" spans="1:49" s="3" customFormat="1" ht="15" customHeight="1" x14ac:dyDescent="0.2">
      <c r="A45" s="255"/>
      <c r="B45" s="528"/>
      <c r="C45" s="528"/>
      <c r="D45" s="528"/>
      <c r="E45" s="528"/>
      <c r="F45" s="529"/>
      <c r="G45" s="73"/>
      <c r="H45" s="73"/>
      <c r="I45" s="73"/>
      <c r="J45" s="73"/>
      <c r="K45" s="73"/>
      <c r="L45" s="73"/>
      <c r="M45" s="73"/>
      <c r="N45" s="73"/>
      <c r="O45" s="73"/>
      <c r="P45" s="118"/>
      <c r="Q45" s="165">
        <f t="shared" si="2"/>
        <v>0</v>
      </c>
      <c r="R45" s="170"/>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row>
    <row r="46" spans="1:49" s="3" customFormat="1" ht="15" customHeight="1" x14ac:dyDescent="0.2">
      <c r="A46" s="255"/>
      <c r="B46" s="528"/>
      <c r="C46" s="528"/>
      <c r="D46" s="528"/>
      <c r="E46" s="528"/>
      <c r="F46" s="529"/>
      <c r="G46" s="73"/>
      <c r="H46" s="73"/>
      <c r="I46" s="73"/>
      <c r="J46" s="73"/>
      <c r="K46" s="73"/>
      <c r="L46" s="73"/>
      <c r="M46" s="73"/>
      <c r="N46" s="73"/>
      <c r="O46" s="73"/>
      <c r="P46" s="118"/>
      <c r="Q46" s="164">
        <f t="shared" si="2"/>
        <v>0</v>
      </c>
      <c r="R46" s="170"/>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row>
    <row r="47" spans="1:49" s="3" customFormat="1" ht="15" customHeight="1" thickBot="1" x14ac:dyDescent="0.25">
      <c r="A47" s="255"/>
      <c r="B47" s="528"/>
      <c r="C47" s="528"/>
      <c r="D47" s="528"/>
      <c r="E47" s="528"/>
      <c r="F47" s="529"/>
      <c r="G47" s="73"/>
      <c r="H47" s="73"/>
      <c r="I47" s="73"/>
      <c r="J47" s="73"/>
      <c r="K47" s="73"/>
      <c r="L47" s="73"/>
      <c r="M47" s="73"/>
      <c r="N47" s="73"/>
      <c r="O47" s="73"/>
      <c r="P47" s="118"/>
      <c r="Q47" s="166">
        <f t="shared" si="2"/>
        <v>0</v>
      </c>
      <c r="R47" s="170"/>
      <c r="S47" s="168"/>
      <c r="T47" s="168"/>
      <c r="U47" s="172"/>
      <c r="V47" s="172"/>
      <c r="W47" s="172"/>
      <c r="X47" s="172"/>
      <c r="Y47" s="172"/>
      <c r="Z47" s="172"/>
      <c r="AA47" s="172"/>
      <c r="AB47" s="172"/>
      <c r="AC47" s="172"/>
      <c r="AD47" s="168"/>
      <c r="AE47" s="168"/>
      <c r="AF47" s="168"/>
      <c r="AG47" s="168"/>
      <c r="AH47" s="168"/>
      <c r="AI47" s="168"/>
      <c r="AJ47" s="168"/>
      <c r="AK47" s="168"/>
      <c r="AL47" s="168"/>
      <c r="AM47" s="168"/>
      <c r="AN47" s="168"/>
      <c r="AO47" s="168"/>
      <c r="AP47" s="168"/>
      <c r="AQ47" s="168"/>
      <c r="AR47" s="168"/>
      <c r="AS47" s="168"/>
      <c r="AT47" s="168"/>
      <c r="AU47" s="168"/>
      <c r="AV47" s="168"/>
      <c r="AW47" s="168"/>
    </row>
    <row r="48" spans="1:49" s="3" customFormat="1" ht="15" customHeight="1" x14ac:dyDescent="0.2">
      <c r="A48" s="530" t="s">
        <v>91</v>
      </c>
      <c r="B48" s="531"/>
      <c r="C48" s="531"/>
      <c r="D48" s="531"/>
      <c r="E48" s="531"/>
      <c r="F48" s="532"/>
      <c r="G48" s="116">
        <f>ROUND(SUM(G49:G83),2)</f>
        <v>0</v>
      </c>
      <c r="H48" s="116">
        <f t="shared" ref="H48" si="3">ROUND(SUM(H49:H83),2)</f>
        <v>0</v>
      </c>
      <c r="I48" s="116">
        <f t="shared" ref="I48" si="4">ROUND(SUM(I49:I83),2)</f>
        <v>0</v>
      </c>
      <c r="J48" s="116">
        <f t="shared" ref="J48" si="5">ROUND(SUM(J49:J83),2)</f>
        <v>0</v>
      </c>
      <c r="K48" s="116">
        <f t="shared" ref="K48" si="6">ROUND(SUM(K49:K83),2)</f>
        <v>0</v>
      </c>
      <c r="L48" s="116">
        <f t="shared" ref="L48" si="7">ROUND(SUM(L49:L83),2)</f>
        <v>0</v>
      </c>
      <c r="M48" s="116">
        <f t="shared" ref="M48" si="8">ROUND(SUM(M49:M83),2)</f>
        <v>0</v>
      </c>
      <c r="N48" s="116">
        <f t="shared" ref="N48" si="9">ROUND(SUM(N49:N83),2)</f>
        <v>0</v>
      </c>
      <c r="O48" s="116">
        <f t="shared" ref="O48" si="10">ROUND(SUM(O49:O83),2)</f>
        <v>0</v>
      </c>
      <c r="P48" s="116">
        <f t="shared" ref="P48:Q48" si="11">ROUND(SUM(P49:P83),2)</f>
        <v>0</v>
      </c>
      <c r="Q48" s="70">
        <f t="shared" si="11"/>
        <v>0</v>
      </c>
      <c r="R48" s="169" t="str">
        <f>IF(SUM(G48:P48)=SUM(Q49:Q83),"match","sum error")</f>
        <v>match</v>
      </c>
      <c r="S48" s="168"/>
      <c r="T48" s="177">
        <f>SUM(U49:AD49)</f>
        <v>0</v>
      </c>
      <c r="U48" s="172" t="str">
        <f t="shared" ref="U48:AD48" si="12">G$11</f>
        <v>PR</v>
      </c>
      <c r="V48" s="172" t="str">
        <f t="shared" si="12"/>
        <v>PM</v>
      </c>
      <c r="W48" s="172" t="str">
        <f t="shared" si="12"/>
        <v>SENG</v>
      </c>
      <c r="X48" s="172" t="str">
        <f t="shared" si="12"/>
        <v>ENG</v>
      </c>
      <c r="Y48" s="172" t="str">
        <f t="shared" si="12"/>
        <v>SDES</v>
      </c>
      <c r="Z48" s="172" t="str">
        <f t="shared" si="12"/>
        <v>DES</v>
      </c>
      <c r="AA48" s="172" t="str">
        <f t="shared" si="12"/>
        <v>TECH</v>
      </c>
      <c r="AB48" s="172" t="str">
        <f t="shared" si="12"/>
        <v>ADM</v>
      </c>
      <c r="AC48" s="172" t="str">
        <f t="shared" si="12"/>
        <v>UD1</v>
      </c>
      <c r="AD48" s="172" t="str">
        <f t="shared" si="12"/>
        <v>UD2</v>
      </c>
      <c r="AE48" s="168"/>
      <c r="AF48" s="168"/>
      <c r="AG48" s="168"/>
      <c r="AH48" s="168"/>
      <c r="AI48" s="168"/>
      <c r="AJ48" s="168"/>
      <c r="AK48" s="168"/>
      <c r="AL48" s="168"/>
      <c r="AM48" s="168"/>
      <c r="AN48" s="168"/>
      <c r="AO48" s="168"/>
      <c r="AP48" s="168"/>
      <c r="AQ48" s="168"/>
      <c r="AR48" s="168"/>
      <c r="AS48" s="168"/>
      <c r="AT48" s="168"/>
      <c r="AU48" s="168"/>
      <c r="AV48" s="168"/>
      <c r="AW48" s="168"/>
    </row>
    <row r="49" spans="1:49" s="3" customFormat="1" x14ac:dyDescent="0.2">
      <c r="A49" s="254">
        <v>1</v>
      </c>
      <c r="B49" s="528" t="s">
        <v>47</v>
      </c>
      <c r="C49" s="528"/>
      <c r="D49" s="528"/>
      <c r="E49" s="528"/>
      <c r="F49" s="529"/>
      <c r="G49" s="73"/>
      <c r="H49" s="73"/>
      <c r="I49" s="73"/>
      <c r="J49" s="73"/>
      <c r="K49" s="73"/>
      <c r="L49" s="73"/>
      <c r="M49" s="73"/>
      <c r="N49" s="73"/>
      <c r="O49" s="73"/>
      <c r="P49" s="118"/>
      <c r="Q49" s="164">
        <f>ROUND(SUM(G49:P49),2)</f>
        <v>0</v>
      </c>
      <c r="R49" s="170"/>
      <c r="S49" s="168"/>
      <c r="T49" s="168"/>
      <c r="U49" s="174">
        <f>G48*'Staffing Plan'!$M$25</f>
        <v>0</v>
      </c>
      <c r="V49" s="174">
        <f>H48*'Staffing Plan'!$M$33</f>
        <v>0</v>
      </c>
      <c r="W49" s="174">
        <f>I48*'Staffing Plan'!$M$47</f>
        <v>0</v>
      </c>
      <c r="X49" s="174">
        <f>J48*'Staffing Plan'!$M$61</f>
        <v>0</v>
      </c>
      <c r="Y49" s="174">
        <f>K48*'Staffing Plan'!$M$75</f>
        <v>0</v>
      </c>
      <c r="Z49" s="174">
        <f>L48*'Staffing Plan'!$M$89</f>
        <v>0</v>
      </c>
      <c r="AA49" s="174">
        <f>M48*'Staffing Plan'!$M$103</f>
        <v>0</v>
      </c>
      <c r="AB49" s="174">
        <f>N48*'Staffing Plan'!$M$117</f>
        <v>0</v>
      </c>
      <c r="AC49" s="174">
        <f>O48*'Staffing Plan'!$M$131</f>
        <v>0</v>
      </c>
      <c r="AD49" s="174">
        <f>P48*'Staffing Plan'!$M$145</f>
        <v>0</v>
      </c>
      <c r="AE49" s="168"/>
      <c r="AF49" s="168"/>
      <c r="AG49" s="168"/>
      <c r="AH49" s="168"/>
      <c r="AI49" s="168"/>
      <c r="AJ49" s="168"/>
      <c r="AK49" s="168"/>
      <c r="AL49" s="168"/>
      <c r="AM49" s="168"/>
      <c r="AN49" s="168"/>
      <c r="AO49" s="168"/>
      <c r="AP49" s="168"/>
      <c r="AQ49" s="168"/>
      <c r="AR49" s="168"/>
      <c r="AS49" s="168"/>
      <c r="AT49" s="168"/>
      <c r="AU49" s="168"/>
      <c r="AV49" s="168"/>
      <c r="AW49" s="168"/>
    </row>
    <row r="50" spans="1:49" s="3" customFormat="1" x14ac:dyDescent="0.2">
      <c r="A50" s="255"/>
      <c r="B50" s="528" t="s">
        <v>41</v>
      </c>
      <c r="C50" s="528"/>
      <c r="D50" s="528"/>
      <c r="E50" s="528"/>
      <c r="F50" s="529"/>
      <c r="G50" s="73"/>
      <c r="H50" s="73"/>
      <c r="I50" s="73"/>
      <c r="J50" s="73"/>
      <c r="K50" s="73"/>
      <c r="L50" s="73"/>
      <c r="M50" s="73"/>
      <c r="N50" s="73"/>
      <c r="O50" s="73"/>
      <c r="P50" s="118"/>
      <c r="Q50" s="164">
        <f t="shared" ref="Q50:Q83" si="13">ROUND(SUM(G50:P50),2)</f>
        <v>0</v>
      </c>
      <c r="R50" s="170"/>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row>
    <row r="51" spans="1:49" s="3" customFormat="1" x14ac:dyDescent="0.2">
      <c r="A51" s="255"/>
      <c r="B51" s="528" t="s">
        <v>42</v>
      </c>
      <c r="C51" s="528"/>
      <c r="D51" s="528"/>
      <c r="E51" s="528"/>
      <c r="F51" s="529"/>
      <c r="G51" s="73"/>
      <c r="H51" s="73"/>
      <c r="I51" s="73"/>
      <c r="J51" s="73"/>
      <c r="K51" s="73"/>
      <c r="L51" s="73"/>
      <c r="M51" s="73"/>
      <c r="N51" s="73"/>
      <c r="O51" s="73"/>
      <c r="P51" s="118"/>
      <c r="Q51" s="165">
        <f t="shared" si="13"/>
        <v>0</v>
      </c>
      <c r="R51" s="170"/>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row>
    <row r="52" spans="1:49" s="3" customFormat="1" x14ac:dyDescent="0.2">
      <c r="A52" s="255"/>
      <c r="B52" s="528" t="s">
        <v>43</v>
      </c>
      <c r="C52" s="528"/>
      <c r="D52" s="528"/>
      <c r="E52" s="528"/>
      <c r="F52" s="529"/>
      <c r="G52" s="73"/>
      <c r="H52" s="73"/>
      <c r="I52" s="73"/>
      <c r="J52" s="73"/>
      <c r="K52" s="73"/>
      <c r="L52" s="73"/>
      <c r="M52" s="73"/>
      <c r="N52" s="73"/>
      <c r="O52" s="73"/>
      <c r="P52" s="118"/>
      <c r="Q52" s="164">
        <f t="shared" si="13"/>
        <v>0</v>
      </c>
      <c r="R52" s="170"/>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row>
    <row r="53" spans="1:49" s="3" customFormat="1" x14ac:dyDescent="0.2">
      <c r="A53" s="255"/>
      <c r="B53" s="528" t="s">
        <v>44</v>
      </c>
      <c r="C53" s="528"/>
      <c r="D53" s="528"/>
      <c r="E53" s="528"/>
      <c r="F53" s="529"/>
      <c r="G53" s="73"/>
      <c r="H53" s="73"/>
      <c r="I53" s="73"/>
      <c r="J53" s="73"/>
      <c r="K53" s="73"/>
      <c r="L53" s="73"/>
      <c r="M53" s="73"/>
      <c r="N53" s="73"/>
      <c r="O53" s="73"/>
      <c r="P53" s="118"/>
      <c r="Q53" s="165">
        <f t="shared" si="13"/>
        <v>0</v>
      </c>
      <c r="R53" s="170"/>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row>
    <row r="54" spans="1:49" s="3" customFormat="1" x14ac:dyDescent="0.2">
      <c r="A54" s="255"/>
      <c r="B54" s="528" t="s">
        <v>45</v>
      </c>
      <c r="C54" s="528"/>
      <c r="D54" s="528"/>
      <c r="E54" s="528"/>
      <c r="F54" s="529"/>
      <c r="G54" s="73"/>
      <c r="H54" s="73"/>
      <c r="I54" s="73"/>
      <c r="J54" s="73"/>
      <c r="K54" s="73"/>
      <c r="L54" s="73"/>
      <c r="M54" s="73"/>
      <c r="N54" s="73"/>
      <c r="O54" s="73"/>
      <c r="P54" s="118"/>
      <c r="Q54" s="164">
        <f t="shared" si="13"/>
        <v>0</v>
      </c>
      <c r="R54" s="170"/>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row>
    <row r="55" spans="1:49" s="3" customFormat="1" x14ac:dyDescent="0.2">
      <c r="A55" s="255"/>
      <c r="B55" s="528" t="s">
        <v>46</v>
      </c>
      <c r="C55" s="528"/>
      <c r="D55" s="528"/>
      <c r="E55" s="528"/>
      <c r="F55" s="529"/>
      <c r="G55" s="73"/>
      <c r="H55" s="73"/>
      <c r="I55" s="73"/>
      <c r="J55" s="73"/>
      <c r="K55" s="73"/>
      <c r="L55" s="73"/>
      <c r="M55" s="73"/>
      <c r="N55" s="73"/>
      <c r="O55" s="73"/>
      <c r="P55" s="118"/>
      <c r="Q55" s="165">
        <f t="shared" si="13"/>
        <v>0</v>
      </c>
      <c r="R55" s="170"/>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row>
    <row r="56" spans="1:49" s="3" customFormat="1" x14ac:dyDescent="0.2">
      <c r="A56" s="255"/>
      <c r="B56" s="528"/>
      <c r="C56" s="528"/>
      <c r="D56" s="528"/>
      <c r="E56" s="528"/>
      <c r="F56" s="529"/>
      <c r="G56" s="73"/>
      <c r="H56" s="73"/>
      <c r="I56" s="73"/>
      <c r="J56" s="73"/>
      <c r="K56" s="73"/>
      <c r="L56" s="73"/>
      <c r="M56" s="73"/>
      <c r="N56" s="73"/>
      <c r="O56" s="73"/>
      <c r="P56" s="118"/>
      <c r="Q56" s="164">
        <f t="shared" si="13"/>
        <v>0</v>
      </c>
      <c r="R56" s="170"/>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row>
    <row r="57" spans="1:49" s="3" customFormat="1" x14ac:dyDescent="0.2">
      <c r="A57" s="255"/>
      <c r="B57" s="528"/>
      <c r="C57" s="528"/>
      <c r="D57" s="528"/>
      <c r="E57" s="528"/>
      <c r="F57" s="529"/>
      <c r="G57" s="73"/>
      <c r="H57" s="73"/>
      <c r="I57" s="73"/>
      <c r="J57" s="73"/>
      <c r="K57" s="73"/>
      <c r="L57" s="73"/>
      <c r="M57" s="73"/>
      <c r="N57" s="73"/>
      <c r="O57" s="73"/>
      <c r="P57" s="118"/>
      <c r="Q57" s="165">
        <f t="shared" si="13"/>
        <v>0</v>
      </c>
      <c r="R57" s="170"/>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row>
    <row r="58" spans="1:49" s="3" customFormat="1" x14ac:dyDescent="0.2">
      <c r="A58" s="255"/>
      <c r="B58" s="528"/>
      <c r="C58" s="528"/>
      <c r="D58" s="528"/>
      <c r="E58" s="528"/>
      <c r="F58" s="529"/>
      <c r="G58" s="73"/>
      <c r="H58" s="73"/>
      <c r="I58" s="73"/>
      <c r="J58" s="73"/>
      <c r="K58" s="73"/>
      <c r="L58" s="73"/>
      <c r="M58" s="73"/>
      <c r="N58" s="73"/>
      <c r="O58" s="73"/>
      <c r="P58" s="118"/>
      <c r="Q58" s="164">
        <f t="shared" si="13"/>
        <v>0</v>
      </c>
      <c r="R58" s="170"/>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row>
    <row r="59" spans="1:49" s="3" customFormat="1" x14ac:dyDescent="0.2">
      <c r="A59" s="255"/>
      <c r="B59" s="528"/>
      <c r="C59" s="528"/>
      <c r="D59" s="528"/>
      <c r="E59" s="528"/>
      <c r="F59" s="529"/>
      <c r="G59" s="73"/>
      <c r="H59" s="73"/>
      <c r="I59" s="73"/>
      <c r="J59" s="73"/>
      <c r="K59" s="73"/>
      <c r="L59" s="73"/>
      <c r="M59" s="73"/>
      <c r="N59" s="73"/>
      <c r="O59" s="73"/>
      <c r="P59" s="118"/>
      <c r="Q59" s="165">
        <f t="shared" si="13"/>
        <v>0</v>
      </c>
      <c r="R59" s="170"/>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row>
    <row r="60" spans="1:49" s="3" customFormat="1" x14ac:dyDescent="0.2">
      <c r="A60" s="255"/>
      <c r="B60" s="528"/>
      <c r="C60" s="528"/>
      <c r="D60" s="528"/>
      <c r="E60" s="528"/>
      <c r="F60" s="529"/>
      <c r="G60" s="73"/>
      <c r="H60" s="73"/>
      <c r="I60" s="73"/>
      <c r="J60" s="73"/>
      <c r="K60" s="73"/>
      <c r="L60" s="73"/>
      <c r="M60" s="73"/>
      <c r="N60" s="73"/>
      <c r="O60" s="73"/>
      <c r="P60" s="118"/>
      <c r="Q60" s="164">
        <f t="shared" si="13"/>
        <v>0</v>
      </c>
      <c r="R60" s="170"/>
      <c r="S60" s="168"/>
      <c r="T60" s="168"/>
      <c r="U60" s="168"/>
      <c r="V60" s="173"/>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row>
    <row r="61" spans="1:49" s="3" customFormat="1" x14ac:dyDescent="0.2">
      <c r="A61" s="255"/>
      <c r="B61" s="528"/>
      <c r="C61" s="528"/>
      <c r="D61" s="528"/>
      <c r="E61" s="528"/>
      <c r="F61" s="529"/>
      <c r="G61" s="73"/>
      <c r="H61" s="73"/>
      <c r="I61" s="73"/>
      <c r="J61" s="73"/>
      <c r="K61" s="73"/>
      <c r="L61" s="73"/>
      <c r="M61" s="73"/>
      <c r="N61" s="73"/>
      <c r="O61" s="73"/>
      <c r="P61" s="118"/>
      <c r="Q61" s="165">
        <f t="shared" si="13"/>
        <v>0</v>
      </c>
      <c r="R61" s="170"/>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row>
    <row r="62" spans="1:49" s="3" customFormat="1" x14ac:dyDescent="0.2">
      <c r="A62" s="255"/>
      <c r="B62" s="528"/>
      <c r="C62" s="528"/>
      <c r="D62" s="528"/>
      <c r="E62" s="528"/>
      <c r="F62" s="529"/>
      <c r="G62" s="73"/>
      <c r="H62" s="73"/>
      <c r="I62" s="73"/>
      <c r="J62" s="73"/>
      <c r="K62" s="73"/>
      <c r="L62" s="73"/>
      <c r="M62" s="73"/>
      <c r="N62" s="73"/>
      <c r="O62" s="73"/>
      <c r="P62" s="118"/>
      <c r="Q62" s="164">
        <f t="shared" si="13"/>
        <v>0</v>
      </c>
      <c r="R62" s="170"/>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row>
    <row r="63" spans="1:49" s="3" customFormat="1" x14ac:dyDescent="0.2">
      <c r="A63" s="255"/>
      <c r="B63" s="528"/>
      <c r="C63" s="528"/>
      <c r="D63" s="528"/>
      <c r="E63" s="528"/>
      <c r="F63" s="529"/>
      <c r="G63" s="73"/>
      <c r="H63" s="73"/>
      <c r="I63" s="73"/>
      <c r="J63" s="73"/>
      <c r="K63" s="73"/>
      <c r="L63" s="73"/>
      <c r="M63" s="73"/>
      <c r="N63" s="73"/>
      <c r="O63" s="73"/>
      <c r="P63" s="118"/>
      <c r="Q63" s="165">
        <f t="shared" si="13"/>
        <v>0</v>
      </c>
      <c r="R63" s="170"/>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row>
    <row r="64" spans="1:49" s="3" customFormat="1" x14ac:dyDescent="0.2">
      <c r="A64" s="255"/>
      <c r="B64" s="528"/>
      <c r="C64" s="528"/>
      <c r="D64" s="528"/>
      <c r="E64" s="528"/>
      <c r="F64" s="529"/>
      <c r="G64" s="73"/>
      <c r="H64" s="73"/>
      <c r="I64" s="73"/>
      <c r="J64" s="73"/>
      <c r="K64" s="73"/>
      <c r="L64" s="73"/>
      <c r="M64" s="73"/>
      <c r="N64" s="73"/>
      <c r="O64" s="73"/>
      <c r="P64" s="118"/>
      <c r="Q64" s="164">
        <f t="shared" si="13"/>
        <v>0</v>
      </c>
      <c r="R64" s="170"/>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row>
    <row r="65" spans="1:49" s="3" customFormat="1" x14ac:dyDescent="0.2">
      <c r="A65" s="255"/>
      <c r="B65" s="528"/>
      <c r="C65" s="528"/>
      <c r="D65" s="528"/>
      <c r="E65" s="528"/>
      <c r="F65" s="529"/>
      <c r="G65" s="73"/>
      <c r="H65" s="73"/>
      <c r="I65" s="73"/>
      <c r="J65" s="73"/>
      <c r="K65" s="73"/>
      <c r="L65" s="73"/>
      <c r="M65" s="73"/>
      <c r="N65" s="73"/>
      <c r="O65" s="73"/>
      <c r="P65" s="118"/>
      <c r="Q65" s="165">
        <f t="shared" si="13"/>
        <v>0</v>
      </c>
      <c r="R65" s="170"/>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row>
    <row r="66" spans="1:49" s="3" customFormat="1" x14ac:dyDescent="0.2">
      <c r="A66" s="255"/>
      <c r="B66" s="528"/>
      <c r="C66" s="528"/>
      <c r="D66" s="528"/>
      <c r="E66" s="528"/>
      <c r="F66" s="529"/>
      <c r="G66" s="73"/>
      <c r="H66" s="73"/>
      <c r="I66" s="73"/>
      <c r="J66" s="73"/>
      <c r="K66" s="73"/>
      <c r="L66" s="73"/>
      <c r="M66" s="73"/>
      <c r="N66" s="73"/>
      <c r="O66" s="73"/>
      <c r="P66" s="118"/>
      <c r="Q66" s="164">
        <f t="shared" si="13"/>
        <v>0</v>
      </c>
      <c r="R66" s="170"/>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row>
    <row r="67" spans="1:49" s="3" customFormat="1" x14ac:dyDescent="0.2">
      <c r="A67" s="255"/>
      <c r="B67" s="528"/>
      <c r="C67" s="528"/>
      <c r="D67" s="528"/>
      <c r="E67" s="528"/>
      <c r="F67" s="529"/>
      <c r="G67" s="73"/>
      <c r="H67" s="73"/>
      <c r="I67" s="73"/>
      <c r="J67" s="73"/>
      <c r="K67" s="73"/>
      <c r="L67" s="73"/>
      <c r="M67" s="73"/>
      <c r="N67" s="73"/>
      <c r="O67" s="73"/>
      <c r="P67" s="118"/>
      <c r="Q67" s="165">
        <f t="shared" si="13"/>
        <v>0</v>
      </c>
      <c r="R67" s="170"/>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row>
    <row r="68" spans="1:49" s="3" customFormat="1" x14ac:dyDescent="0.2">
      <c r="A68" s="255"/>
      <c r="B68" s="528"/>
      <c r="C68" s="528"/>
      <c r="D68" s="528"/>
      <c r="E68" s="528"/>
      <c r="F68" s="529"/>
      <c r="G68" s="73"/>
      <c r="H68" s="73"/>
      <c r="I68" s="73"/>
      <c r="J68" s="73"/>
      <c r="K68" s="73"/>
      <c r="L68" s="73"/>
      <c r="M68" s="73"/>
      <c r="N68" s="73"/>
      <c r="O68" s="73"/>
      <c r="P68" s="118"/>
      <c r="Q68" s="164">
        <f t="shared" si="13"/>
        <v>0</v>
      </c>
      <c r="R68" s="170"/>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row>
    <row r="69" spans="1:49" s="3" customFormat="1" x14ac:dyDescent="0.2">
      <c r="A69" s="255"/>
      <c r="B69" s="528"/>
      <c r="C69" s="528"/>
      <c r="D69" s="528"/>
      <c r="E69" s="528"/>
      <c r="F69" s="529"/>
      <c r="G69" s="73"/>
      <c r="H69" s="73"/>
      <c r="I69" s="73"/>
      <c r="J69" s="73"/>
      <c r="K69" s="73"/>
      <c r="L69" s="73"/>
      <c r="M69" s="73"/>
      <c r="N69" s="73"/>
      <c r="O69" s="73"/>
      <c r="P69" s="118"/>
      <c r="Q69" s="165">
        <f t="shared" si="13"/>
        <v>0</v>
      </c>
      <c r="R69" s="170"/>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row>
    <row r="70" spans="1:49" s="3" customFormat="1" x14ac:dyDescent="0.2">
      <c r="A70" s="255"/>
      <c r="B70" s="528"/>
      <c r="C70" s="528"/>
      <c r="D70" s="528"/>
      <c r="E70" s="528"/>
      <c r="F70" s="529"/>
      <c r="G70" s="73"/>
      <c r="H70" s="73"/>
      <c r="I70" s="73"/>
      <c r="J70" s="73"/>
      <c r="K70" s="73"/>
      <c r="L70" s="73"/>
      <c r="M70" s="73"/>
      <c r="N70" s="73"/>
      <c r="O70" s="73"/>
      <c r="P70" s="118"/>
      <c r="Q70" s="164">
        <f t="shared" si="13"/>
        <v>0</v>
      </c>
      <c r="R70" s="170"/>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row>
    <row r="71" spans="1:49" s="3" customFormat="1" x14ac:dyDescent="0.2">
      <c r="A71" s="255"/>
      <c r="B71" s="528"/>
      <c r="C71" s="528"/>
      <c r="D71" s="528"/>
      <c r="E71" s="528"/>
      <c r="F71" s="529"/>
      <c r="G71" s="73"/>
      <c r="H71" s="73"/>
      <c r="I71" s="73"/>
      <c r="J71" s="73"/>
      <c r="K71" s="73"/>
      <c r="L71" s="73"/>
      <c r="M71" s="73"/>
      <c r="N71" s="73"/>
      <c r="O71" s="73"/>
      <c r="P71" s="118"/>
      <c r="Q71" s="165">
        <f t="shared" si="13"/>
        <v>0</v>
      </c>
      <c r="R71" s="170"/>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row>
    <row r="72" spans="1:49" s="3" customFormat="1" x14ac:dyDescent="0.2">
      <c r="A72" s="254"/>
      <c r="B72" s="528"/>
      <c r="C72" s="528"/>
      <c r="D72" s="528"/>
      <c r="E72" s="528"/>
      <c r="F72" s="529"/>
      <c r="G72" s="73"/>
      <c r="H72" s="73"/>
      <c r="I72" s="73"/>
      <c r="J72" s="73"/>
      <c r="K72" s="73"/>
      <c r="L72" s="73"/>
      <c r="M72" s="73"/>
      <c r="N72" s="73"/>
      <c r="O72" s="73"/>
      <c r="P72" s="118"/>
      <c r="Q72" s="164">
        <f t="shared" si="13"/>
        <v>0</v>
      </c>
      <c r="R72" s="170"/>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row>
    <row r="73" spans="1:49" s="3" customFormat="1" x14ac:dyDescent="0.2">
      <c r="A73" s="254"/>
      <c r="B73" s="528"/>
      <c r="C73" s="528"/>
      <c r="D73" s="528"/>
      <c r="E73" s="528"/>
      <c r="F73" s="529"/>
      <c r="G73" s="73"/>
      <c r="H73" s="73"/>
      <c r="I73" s="73"/>
      <c r="J73" s="73"/>
      <c r="K73" s="73"/>
      <c r="L73" s="73"/>
      <c r="M73" s="73"/>
      <c r="N73" s="73"/>
      <c r="O73" s="73"/>
      <c r="P73" s="118"/>
      <c r="Q73" s="165">
        <f t="shared" si="13"/>
        <v>0</v>
      </c>
      <c r="R73" s="170"/>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row>
    <row r="74" spans="1:49" s="3" customFormat="1" x14ac:dyDescent="0.2">
      <c r="A74" s="254"/>
      <c r="B74" s="528"/>
      <c r="C74" s="528"/>
      <c r="D74" s="528"/>
      <c r="E74" s="528"/>
      <c r="F74" s="529"/>
      <c r="G74" s="73"/>
      <c r="H74" s="73"/>
      <c r="I74" s="73"/>
      <c r="J74" s="73"/>
      <c r="K74" s="73"/>
      <c r="L74" s="73"/>
      <c r="M74" s="73"/>
      <c r="N74" s="73"/>
      <c r="O74" s="73"/>
      <c r="P74" s="118"/>
      <c r="Q74" s="164">
        <f t="shared" si="13"/>
        <v>0</v>
      </c>
      <c r="R74" s="170"/>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row>
    <row r="75" spans="1:49" s="3" customFormat="1" x14ac:dyDescent="0.2">
      <c r="A75" s="255"/>
      <c r="B75" s="528"/>
      <c r="C75" s="528"/>
      <c r="D75" s="528"/>
      <c r="E75" s="528"/>
      <c r="F75" s="529"/>
      <c r="G75" s="73"/>
      <c r="H75" s="73"/>
      <c r="I75" s="73"/>
      <c r="J75" s="73"/>
      <c r="K75" s="73"/>
      <c r="L75" s="73"/>
      <c r="M75" s="73"/>
      <c r="N75" s="73"/>
      <c r="O75" s="73"/>
      <c r="P75" s="118"/>
      <c r="Q75" s="165">
        <f t="shared" si="13"/>
        <v>0</v>
      </c>
      <c r="R75" s="170"/>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row>
    <row r="76" spans="1:49" s="3" customFormat="1" x14ac:dyDescent="0.2">
      <c r="A76" s="255"/>
      <c r="B76" s="528"/>
      <c r="C76" s="528"/>
      <c r="D76" s="528"/>
      <c r="E76" s="528"/>
      <c r="F76" s="529"/>
      <c r="G76" s="73"/>
      <c r="H76" s="73"/>
      <c r="I76" s="73"/>
      <c r="J76" s="73"/>
      <c r="K76" s="73"/>
      <c r="L76" s="73"/>
      <c r="M76" s="73"/>
      <c r="N76" s="73"/>
      <c r="O76" s="73"/>
      <c r="P76" s="118"/>
      <c r="Q76" s="164">
        <f t="shared" si="13"/>
        <v>0</v>
      </c>
      <c r="R76" s="170"/>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row>
    <row r="77" spans="1:49" s="3" customFormat="1" x14ac:dyDescent="0.2">
      <c r="A77" s="255"/>
      <c r="B77" s="528"/>
      <c r="C77" s="528"/>
      <c r="D77" s="528"/>
      <c r="E77" s="528"/>
      <c r="F77" s="529"/>
      <c r="G77" s="73"/>
      <c r="H77" s="73"/>
      <c r="I77" s="73"/>
      <c r="J77" s="73"/>
      <c r="K77" s="73"/>
      <c r="L77" s="73"/>
      <c r="M77" s="73"/>
      <c r="N77" s="73"/>
      <c r="O77" s="73"/>
      <c r="P77" s="118"/>
      <c r="Q77" s="165">
        <f t="shared" si="13"/>
        <v>0</v>
      </c>
      <c r="R77" s="170"/>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row>
    <row r="78" spans="1:49" s="3" customFormat="1" x14ac:dyDescent="0.2">
      <c r="A78" s="255"/>
      <c r="B78" s="528"/>
      <c r="C78" s="528"/>
      <c r="D78" s="528"/>
      <c r="E78" s="528"/>
      <c r="F78" s="529"/>
      <c r="G78" s="73"/>
      <c r="H78" s="73"/>
      <c r="I78" s="73"/>
      <c r="J78" s="73"/>
      <c r="K78" s="73"/>
      <c r="L78" s="73"/>
      <c r="M78" s="73"/>
      <c r="N78" s="73"/>
      <c r="O78" s="73"/>
      <c r="P78" s="118"/>
      <c r="Q78" s="164">
        <f t="shared" si="13"/>
        <v>0</v>
      </c>
      <c r="R78" s="170"/>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row>
    <row r="79" spans="1:49" s="3" customFormat="1" x14ac:dyDescent="0.2">
      <c r="A79" s="255"/>
      <c r="B79" s="528"/>
      <c r="C79" s="528"/>
      <c r="D79" s="528"/>
      <c r="E79" s="528"/>
      <c r="F79" s="529"/>
      <c r="G79" s="73"/>
      <c r="H79" s="73"/>
      <c r="I79" s="73"/>
      <c r="J79" s="73"/>
      <c r="K79" s="73"/>
      <c r="L79" s="73"/>
      <c r="M79" s="73"/>
      <c r="N79" s="73"/>
      <c r="O79" s="73"/>
      <c r="P79" s="118"/>
      <c r="Q79" s="165">
        <f t="shared" si="13"/>
        <v>0</v>
      </c>
      <c r="R79" s="170"/>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row>
    <row r="80" spans="1:49" s="3" customFormat="1" x14ac:dyDescent="0.2">
      <c r="A80" s="255"/>
      <c r="B80" s="528"/>
      <c r="C80" s="528"/>
      <c r="D80" s="528"/>
      <c r="E80" s="528"/>
      <c r="F80" s="529"/>
      <c r="G80" s="73"/>
      <c r="H80" s="73"/>
      <c r="I80" s="73"/>
      <c r="J80" s="73"/>
      <c r="K80" s="73"/>
      <c r="L80" s="73"/>
      <c r="M80" s="73"/>
      <c r="N80" s="73"/>
      <c r="O80" s="73"/>
      <c r="P80" s="118"/>
      <c r="Q80" s="164">
        <f t="shared" si="13"/>
        <v>0</v>
      </c>
      <c r="R80" s="170"/>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row>
    <row r="81" spans="1:49" s="3" customFormat="1" x14ac:dyDescent="0.2">
      <c r="A81" s="255"/>
      <c r="B81" s="528"/>
      <c r="C81" s="528"/>
      <c r="D81" s="528"/>
      <c r="E81" s="528"/>
      <c r="F81" s="529"/>
      <c r="G81" s="73"/>
      <c r="H81" s="73"/>
      <c r="I81" s="73"/>
      <c r="J81" s="73"/>
      <c r="K81" s="73"/>
      <c r="L81" s="73"/>
      <c r="M81" s="73"/>
      <c r="N81" s="73"/>
      <c r="O81" s="73"/>
      <c r="P81" s="118"/>
      <c r="Q81" s="165">
        <f t="shared" si="13"/>
        <v>0</v>
      </c>
      <c r="R81" s="170"/>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row>
    <row r="82" spans="1:49" s="3" customFormat="1" x14ac:dyDescent="0.2">
      <c r="A82" s="255"/>
      <c r="B82" s="528"/>
      <c r="C82" s="528"/>
      <c r="D82" s="528"/>
      <c r="E82" s="528"/>
      <c r="F82" s="529"/>
      <c r="G82" s="73"/>
      <c r="H82" s="73"/>
      <c r="I82" s="73"/>
      <c r="J82" s="73"/>
      <c r="K82" s="73"/>
      <c r="L82" s="73"/>
      <c r="M82" s="73"/>
      <c r="N82" s="73"/>
      <c r="O82" s="73"/>
      <c r="P82" s="118"/>
      <c r="Q82" s="164">
        <f t="shared" si="13"/>
        <v>0</v>
      </c>
      <c r="R82" s="170"/>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row>
    <row r="83" spans="1:49" s="3" customFormat="1" ht="15.75" thickBot="1" x14ac:dyDescent="0.25">
      <c r="A83" s="255"/>
      <c r="B83" s="528"/>
      <c r="C83" s="528"/>
      <c r="D83" s="528"/>
      <c r="E83" s="528"/>
      <c r="F83" s="529"/>
      <c r="G83" s="73"/>
      <c r="H83" s="73"/>
      <c r="I83" s="73"/>
      <c r="J83" s="73"/>
      <c r="K83" s="73"/>
      <c r="L83" s="73"/>
      <c r="M83" s="73"/>
      <c r="N83" s="73"/>
      <c r="O83" s="73"/>
      <c r="P83" s="118"/>
      <c r="Q83" s="166">
        <f t="shared" si="13"/>
        <v>0</v>
      </c>
      <c r="R83" s="170"/>
      <c r="S83" s="168"/>
      <c r="T83" s="168"/>
      <c r="U83" s="172"/>
      <c r="V83" s="172"/>
      <c r="W83" s="172"/>
      <c r="X83" s="172"/>
      <c r="Y83" s="172"/>
      <c r="Z83" s="172"/>
      <c r="AA83" s="172"/>
      <c r="AB83" s="172"/>
      <c r="AC83" s="172"/>
      <c r="AD83" s="168"/>
      <c r="AE83" s="168"/>
      <c r="AF83" s="168"/>
      <c r="AG83" s="168"/>
      <c r="AH83" s="168"/>
      <c r="AI83" s="168"/>
      <c r="AJ83" s="168"/>
      <c r="AK83" s="168"/>
      <c r="AL83" s="168"/>
      <c r="AM83" s="168"/>
      <c r="AN83" s="168"/>
      <c r="AO83" s="168"/>
      <c r="AP83" s="168"/>
      <c r="AQ83" s="168"/>
      <c r="AR83" s="168"/>
      <c r="AS83" s="168"/>
      <c r="AT83" s="168"/>
      <c r="AU83" s="168"/>
      <c r="AV83" s="168"/>
      <c r="AW83" s="168"/>
    </row>
    <row r="84" spans="1:49" s="3" customFormat="1" ht="15" customHeight="1" x14ac:dyDescent="0.2">
      <c r="A84" s="530" t="s">
        <v>92</v>
      </c>
      <c r="B84" s="531"/>
      <c r="C84" s="531"/>
      <c r="D84" s="531"/>
      <c r="E84" s="531"/>
      <c r="F84" s="532"/>
      <c r="G84" s="116">
        <f>ROUND(SUM(G85:G119),2)</f>
        <v>0</v>
      </c>
      <c r="H84" s="116">
        <f t="shared" ref="H84" si="14">ROUND(SUM(H85:H119),2)</f>
        <v>0</v>
      </c>
      <c r="I84" s="116">
        <f t="shared" ref="I84" si="15">ROUND(SUM(I85:I119),2)</f>
        <v>0</v>
      </c>
      <c r="J84" s="116">
        <f t="shared" ref="J84" si="16">ROUND(SUM(J85:J119),2)</f>
        <v>0</v>
      </c>
      <c r="K84" s="116">
        <f t="shared" ref="K84" si="17">ROUND(SUM(K85:K119),2)</f>
        <v>0</v>
      </c>
      <c r="L84" s="116">
        <f t="shared" ref="L84" si="18">ROUND(SUM(L85:L119),2)</f>
        <v>0</v>
      </c>
      <c r="M84" s="116">
        <f t="shared" ref="M84" si="19">ROUND(SUM(M85:M119),2)</f>
        <v>0</v>
      </c>
      <c r="N84" s="116">
        <f t="shared" ref="N84" si="20">ROUND(SUM(N85:N119),2)</f>
        <v>0</v>
      </c>
      <c r="O84" s="116">
        <f t="shared" ref="O84" si="21">ROUND(SUM(O85:O119),2)</f>
        <v>0</v>
      </c>
      <c r="P84" s="116">
        <f t="shared" ref="P84:Q84" si="22">ROUND(SUM(P85:P119),2)</f>
        <v>0</v>
      </c>
      <c r="Q84" s="70">
        <f t="shared" si="22"/>
        <v>0</v>
      </c>
      <c r="R84" s="169" t="str">
        <f>IF(SUM(G84:P84)=SUM(Q85:Q119),"match","sum error")</f>
        <v>match</v>
      </c>
      <c r="S84" s="168"/>
      <c r="T84" s="177">
        <f>SUM(U85:AD85)</f>
        <v>0</v>
      </c>
      <c r="U84" s="172" t="str">
        <f t="shared" ref="U84:AD84" si="23">G$11</f>
        <v>PR</v>
      </c>
      <c r="V84" s="172" t="str">
        <f t="shared" si="23"/>
        <v>PM</v>
      </c>
      <c r="W84" s="172" t="str">
        <f t="shared" si="23"/>
        <v>SENG</v>
      </c>
      <c r="X84" s="172" t="str">
        <f t="shared" si="23"/>
        <v>ENG</v>
      </c>
      <c r="Y84" s="172" t="str">
        <f t="shared" si="23"/>
        <v>SDES</v>
      </c>
      <c r="Z84" s="172" t="str">
        <f t="shared" si="23"/>
        <v>DES</v>
      </c>
      <c r="AA84" s="172" t="str">
        <f t="shared" si="23"/>
        <v>TECH</v>
      </c>
      <c r="AB84" s="172" t="str">
        <f t="shared" si="23"/>
        <v>ADM</v>
      </c>
      <c r="AC84" s="172" t="str">
        <f t="shared" si="23"/>
        <v>UD1</v>
      </c>
      <c r="AD84" s="172" t="str">
        <f t="shared" si="23"/>
        <v>UD2</v>
      </c>
      <c r="AE84" s="168"/>
      <c r="AF84" s="168"/>
      <c r="AG84" s="168"/>
      <c r="AH84" s="168"/>
      <c r="AI84" s="168"/>
      <c r="AJ84" s="168"/>
      <c r="AK84" s="168"/>
      <c r="AL84" s="168"/>
      <c r="AM84" s="168"/>
      <c r="AN84" s="168"/>
      <c r="AO84" s="168"/>
      <c r="AP84" s="168"/>
      <c r="AQ84" s="168"/>
      <c r="AR84" s="168"/>
      <c r="AS84" s="168"/>
      <c r="AT84" s="168"/>
      <c r="AU84" s="168"/>
      <c r="AV84" s="168"/>
      <c r="AW84" s="168"/>
    </row>
    <row r="85" spans="1:49" s="3" customFormat="1" x14ac:dyDescent="0.2">
      <c r="A85" s="254">
        <v>1</v>
      </c>
      <c r="B85" s="528" t="s">
        <v>72</v>
      </c>
      <c r="C85" s="528"/>
      <c r="D85" s="528"/>
      <c r="E85" s="528"/>
      <c r="F85" s="528"/>
      <c r="G85" s="118"/>
      <c r="H85" s="118"/>
      <c r="I85" s="118"/>
      <c r="J85" s="118"/>
      <c r="K85" s="118"/>
      <c r="L85" s="118"/>
      <c r="M85" s="118"/>
      <c r="N85" s="118"/>
      <c r="O85" s="117"/>
      <c r="P85" s="118"/>
      <c r="Q85" s="164">
        <f>ROUND(SUM(G85:P85),2)</f>
        <v>0</v>
      </c>
      <c r="R85" s="170"/>
      <c r="S85" s="168"/>
      <c r="T85" s="168"/>
      <c r="U85" s="174">
        <f>G84*'Staffing Plan'!$M$25</f>
        <v>0</v>
      </c>
      <c r="V85" s="174">
        <f>H84*'Staffing Plan'!$M$33</f>
        <v>0</v>
      </c>
      <c r="W85" s="174">
        <f>I84*'Staffing Plan'!$M$47</f>
        <v>0</v>
      </c>
      <c r="X85" s="174">
        <f>J84*'Staffing Plan'!$M$61</f>
        <v>0</v>
      </c>
      <c r="Y85" s="174">
        <f>K84*'Staffing Plan'!$M$75</f>
        <v>0</v>
      </c>
      <c r="Z85" s="174">
        <f>L84*'Staffing Plan'!$M$89</f>
        <v>0</v>
      </c>
      <c r="AA85" s="174">
        <f>M84*'Staffing Plan'!$M$103</f>
        <v>0</v>
      </c>
      <c r="AB85" s="174">
        <f>N84*'Staffing Plan'!$M$117</f>
        <v>0</v>
      </c>
      <c r="AC85" s="174">
        <f>O84*'Staffing Plan'!$M$131</f>
        <v>0</v>
      </c>
      <c r="AD85" s="174">
        <f>P84*'Staffing Plan'!$M$145</f>
        <v>0</v>
      </c>
      <c r="AE85" s="168"/>
      <c r="AF85" s="168"/>
      <c r="AG85" s="168"/>
      <c r="AH85" s="168"/>
      <c r="AI85" s="168"/>
      <c r="AJ85" s="168"/>
      <c r="AK85" s="168"/>
      <c r="AL85" s="168"/>
      <c r="AM85" s="168"/>
      <c r="AN85" s="168"/>
      <c r="AO85" s="168"/>
      <c r="AP85" s="168"/>
      <c r="AQ85" s="168"/>
      <c r="AR85" s="168"/>
      <c r="AS85" s="168"/>
      <c r="AT85" s="168"/>
      <c r="AU85" s="168"/>
      <c r="AV85" s="168"/>
      <c r="AW85" s="168"/>
    </row>
    <row r="86" spans="1:49" s="3" customFormat="1" x14ac:dyDescent="0.2">
      <c r="A86" s="254">
        <v>2</v>
      </c>
      <c r="B86" s="528" t="s">
        <v>49</v>
      </c>
      <c r="C86" s="528"/>
      <c r="D86" s="528"/>
      <c r="E86" s="528"/>
      <c r="F86" s="528"/>
      <c r="G86" s="118"/>
      <c r="H86" s="118"/>
      <c r="I86" s="118"/>
      <c r="J86" s="118"/>
      <c r="K86" s="118"/>
      <c r="L86" s="118"/>
      <c r="M86" s="118"/>
      <c r="N86" s="118"/>
      <c r="O86" s="117"/>
      <c r="P86" s="118"/>
      <c r="Q86" s="164">
        <f t="shared" ref="Q86:Q119" si="24">ROUND(SUM(G86:P86),2)</f>
        <v>0</v>
      </c>
      <c r="R86" s="170"/>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row>
    <row r="87" spans="1:49" s="3" customFormat="1" x14ac:dyDescent="0.2">
      <c r="A87" s="254">
        <v>3</v>
      </c>
      <c r="B87" s="528" t="s">
        <v>50</v>
      </c>
      <c r="C87" s="528"/>
      <c r="D87" s="528"/>
      <c r="E87" s="528"/>
      <c r="F87" s="528"/>
      <c r="G87" s="118"/>
      <c r="H87" s="118"/>
      <c r="I87" s="118"/>
      <c r="J87" s="118"/>
      <c r="K87" s="118"/>
      <c r="L87" s="118"/>
      <c r="M87" s="118"/>
      <c r="N87" s="118"/>
      <c r="O87" s="117"/>
      <c r="P87" s="118"/>
      <c r="Q87" s="165">
        <f t="shared" si="24"/>
        <v>0</v>
      </c>
      <c r="R87" s="170"/>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row>
    <row r="88" spans="1:49" s="3" customFormat="1" x14ac:dyDescent="0.2">
      <c r="A88" s="254">
        <v>4</v>
      </c>
      <c r="B88" s="528" t="s">
        <v>51</v>
      </c>
      <c r="C88" s="528"/>
      <c r="D88" s="528"/>
      <c r="E88" s="528"/>
      <c r="F88" s="528"/>
      <c r="G88" s="118"/>
      <c r="H88" s="118"/>
      <c r="I88" s="118"/>
      <c r="J88" s="118"/>
      <c r="K88" s="118"/>
      <c r="L88" s="118"/>
      <c r="M88" s="118"/>
      <c r="N88" s="118"/>
      <c r="O88" s="117"/>
      <c r="P88" s="118"/>
      <c r="Q88" s="164">
        <f t="shared" si="24"/>
        <v>0</v>
      </c>
      <c r="R88" s="170"/>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row>
    <row r="89" spans="1:49" s="3" customFormat="1" x14ac:dyDescent="0.2">
      <c r="A89" s="254">
        <v>5</v>
      </c>
      <c r="B89" s="528" t="s">
        <v>73</v>
      </c>
      <c r="C89" s="528"/>
      <c r="D89" s="528"/>
      <c r="E89" s="528"/>
      <c r="F89" s="528"/>
      <c r="G89" s="118"/>
      <c r="H89" s="118"/>
      <c r="I89" s="118"/>
      <c r="J89" s="118"/>
      <c r="K89" s="118"/>
      <c r="L89" s="118"/>
      <c r="M89" s="118"/>
      <c r="N89" s="118"/>
      <c r="O89" s="117"/>
      <c r="P89" s="118"/>
      <c r="Q89" s="165">
        <f t="shared" si="24"/>
        <v>0</v>
      </c>
      <c r="R89" s="170"/>
      <c r="S89" s="168"/>
      <c r="T89" s="168"/>
      <c r="U89" s="170"/>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row>
    <row r="90" spans="1:49" s="3" customFormat="1" x14ac:dyDescent="0.2">
      <c r="A90" s="254">
        <v>6</v>
      </c>
      <c r="B90" s="528" t="s">
        <v>52</v>
      </c>
      <c r="C90" s="528"/>
      <c r="D90" s="528"/>
      <c r="E90" s="528"/>
      <c r="F90" s="528"/>
      <c r="G90" s="118"/>
      <c r="H90" s="118"/>
      <c r="I90" s="118"/>
      <c r="J90" s="118"/>
      <c r="K90" s="118"/>
      <c r="L90" s="118"/>
      <c r="M90" s="118"/>
      <c r="N90" s="118"/>
      <c r="O90" s="117"/>
      <c r="P90" s="118"/>
      <c r="Q90" s="164">
        <f t="shared" si="24"/>
        <v>0</v>
      </c>
      <c r="R90" s="170"/>
      <c r="S90" s="168"/>
      <c r="T90" s="168"/>
      <c r="U90" s="170"/>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row>
    <row r="91" spans="1:49" s="3" customFormat="1" x14ac:dyDescent="0.2">
      <c r="A91" s="255"/>
      <c r="B91" s="528"/>
      <c r="C91" s="528"/>
      <c r="D91" s="528"/>
      <c r="E91" s="528"/>
      <c r="F91" s="528"/>
      <c r="G91" s="118"/>
      <c r="H91" s="118"/>
      <c r="I91" s="118"/>
      <c r="J91" s="118"/>
      <c r="K91" s="118"/>
      <c r="L91" s="118"/>
      <c r="M91" s="118"/>
      <c r="N91" s="118"/>
      <c r="O91" s="117"/>
      <c r="P91" s="118"/>
      <c r="Q91" s="165">
        <f t="shared" si="24"/>
        <v>0</v>
      </c>
      <c r="R91" s="170"/>
      <c r="S91" s="168"/>
      <c r="T91" s="168"/>
      <c r="U91" s="170"/>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row>
    <row r="92" spans="1:49" s="3" customFormat="1" x14ac:dyDescent="0.2">
      <c r="A92" s="255"/>
      <c r="B92" s="528"/>
      <c r="C92" s="528"/>
      <c r="D92" s="528"/>
      <c r="E92" s="528"/>
      <c r="F92" s="528"/>
      <c r="G92" s="118"/>
      <c r="H92" s="118"/>
      <c r="I92" s="118"/>
      <c r="J92" s="118"/>
      <c r="K92" s="118"/>
      <c r="L92" s="118"/>
      <c r="M92" s="118"/>
      <c r="N92" s="118"/>
      <c r="O92" s="117"/>
      <c r="P92" s="118"/>
      <c r="Q92" s="164">
        <f t="shared" si="24"/>
        <v>0</v>
      </c>
      <c r="R92" s="170"/>
      <c r="S92" s="168"/>
      <c r="T92" s="168"/>
      <c r="U92" s="170"/>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row>
    <row r="93" spans="1:49" s="3" customFormat="1" x14ac:dyDescent="0.2">
      <c r="A93" s="255"/>
      <c r="B93" s="528"/>
      <c r="C93" s="528"/>
      <c r="D93" s="528"/>
      <c r="E93" s="528"/>
      <c r="F93" s="528"/>
      <c r="G93" s="118"/>
      <c r="H93" s="118"/>
      <c r="I93" s="118"/>
      <c r="J93" s="118"/>
      <c r="K93" s="118"/>
      <c r="L93" s="118"/>
      <c r="M93" s="118"/>
      <c r="N93" s="118"/>
      <c r="O93" s="117"/>
      <c r="P93" s="118"/>
      <c r="Q93" s="165">
        <f t="shared" si="24"/>
        <v>0</v>
      </c>
      <c r="R93" s="170"/>
      <c r="S93" s="168"/>
      <c r="T93" s="168"/>
      <c r="U93" s="170"/>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row>
    <row r="94" spans="1:49" s="3" customFormat="1" x14ac:dyDescent="0.2">
      <c r="A94" s="255"/>
      <c r="B94" s="528"/>
      <c r="C94" s="528"/>
      <c r="D94" s="528"/>
      <c r="E94" s="528"/>
      <c r="F94" s="528"/>
      <c r="G94" s="118"/>
      <c r="H94" s="118"/>
      <c r="I94" s="118"/>
      <c r="J94" s="118"/>
      <c r="K94" s="118"/>
      <c r="L94" s="118"/>
      <c r="M94" s="118"/>
      <c r="N94" s="118"/>
      <c r="O94" s="117"/>
      <c r="P94" s="118"/>
      <c r="Q94" s="164">
        <f t="shared" si="24"/>
        <v>0</v>
      </c>
      <c r="R94" s="170"/>
      <c r="S94" s="168"/>
      <c r="T94" s="168"/>
      <c r="U94" s="170"/>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row>
    <row r="95" spans="1:49" s="3" customFormat="1" x14ac:dyDescent="0.2">
      <c r="A95" s="255"/>
      <c r="B95" s="528"/>
      <c r="C95" s="528"/>
      <c r="D95" s="528"/>
      <c r="E95" s="528"/>
      <c r="F95" s="528"/>
      <c r="G95" s="118"/>
      <c r="H95" s="118"/>
      <c r="I95" s="118"/>
      <c r="J95" s="118"/>
      <c r="K95" s="118"/>
      <c r="L95" s="118"/>
      <c r="M95" s="118"/>
      <c r="N95" s="118"/>
      <c r="O95" s="117"/>
      <c r="P95" s="118"/>
      <c r="Q95" s="165">
        <f t="shared" si="24"/>
        <v>0</v>
      </c>
      <c r="R95" s="170"/>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row>
    <row r="96" spans="1:49" s="3" customFormat="1" x14ac:dyDescent="0.2">
      <c r="A96" s="255"/>
      <c r="B96" s="528"/>
      <c r="C96" s="528"/>
      <c r="D96" s="528"/>
      <c r="E96" s="528"/>
      <c r="F96" s="528"/>
      <c r="G96" s="118"/>
      <c r="H96" s="118"/>
      <c r="I96" s="118"/>
      <c r="J96" s="118"/>
      <c r="K96" s="118"/>
      <c r="L96" s="118"/>
      <c r="M96" s="118"/>
      <c r="N96" s="118"/>
      <c r="O96" s="117"/>
      <c r="P96" s="118"/>
      <c r="Q96" s="164">
        <f t="shared" si="24"/>
        <v>0</v>
      </c>
      <c r="R96" s="170"/>
      <c r="S96" s="168"/>
      <c r="T96" s="168"/>
      <c r="U96" s="168"/>
      <c r="V96" s="173"/>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row>
    <row r="97" spans="1:49" s="3" customFormat="1" x14ac:dyDescent="0.2">
      <c r="A97" s="255"/>
      <c r="B97" s="528"/>
      <c r="C97" s="528"/>
      <c r="D97" s="528"/>
      <c r="E97" s="528"/>
      <c r="F97" s="528"/>
      <c r="G97" s="118"/>
      <c r="H97" s="118"/>
      <c r="I97" s="118"/>
      <c r="J97" s="118"/>
      <c r="K97" s="118"/>
      <c r="L97" s="118"/>
      <c r="M97" s="118"/>
      <c r="N97" s="118"/>
      <c r="O97" s="117"/>
      <c r="P97" s="118"/>
      <c r="Q97" s="165">
        <f t="shared" si="24"/>
        <v>0</v>
      </c>
      <c r="R97" s="170"/>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row>
    <row r="98" spans="1:49" s="3" customFormat="1" x14ac:dyDescent="0.2">
      <c r="A98" s="255"/>
      <c r="B98" s="528"/>
      <c r="C98" s="528"/>
      <c r="D98" s="528"/>
      <c r="E98" s="528"/>
      <c r="F98" s="528"/>
      <c r="G98" s="118"/>
      <c r="H98" s="118"/>
      <c r="I98" s="118"/>
      <c r="J98" s="118"/>
      <c r="K98" s="118"/>
      <c r="L98" s="118"/>
      <c r="M98" s="118"/>
      <c r="N98" s="118"/>
      <c r="O98" s="117"/>
      <c r="P98" s="118"/>
      <c r="Q98" s="164">
        <f t="shared" si="24"/>
        <v>0</v>
      </c>
      <c r="R98" s="170"/>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row>
    <row r="99" spans="1:49" s="3" customFormat="1" x14ac:dyDescent="0.2">
      <c r="A99" s="255"/>
      <c r="B99" s="528"/>
      <c r="C99" s="528"/>
      <c r="D99" s="528"/>
      <c r="E99" s="528"/>
      <c r="F99" s="528"/>
      <c r="G99" s="118"/>
      <c r="H99" s="118"/>
      <c r="I99" s="118"/>
      <c r="J99" s="118"/>
      <c r="K99" s="118"/>
      <c r="L99" s="118"/>
      <c r="M99" s="118"/>
      <c r="N99" s="118"/>
      <c r="O99" s="117"/>
      <c r="P99" s="118"/>
      <c r="Q99" s="165">
        <f t="shared" si="24"/>
        <v>0</v>
      </c>
      <c r="R99" s="170"/>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row>
    <row r="100" spans="1:49" s="3" customFormat="1" x14ac:dyDescent="0.2">
      <c r="A100" s="255"/>
      <c r="B100" s="528"/>
      <c r="C100" s="528"/>
      <c r="D100" s="528"/>
      <c r="E100" s="528"/>
      <c r="F100" s="528"/>
      <c r="G100" s="118"/>
      <c r="H100" s="118"/>
      <c r="I100" s="118"/>
      <c r="J100" s="118"/>
      <c r="K100" s="118"/>
      <c r="L100" s="118"/>
      <c r="M100" s="118"/>
      <c r="N100" s="118"/>
      <c r="O100" s="117"/>
      <c r="P100" s="118"/>
      <c r="Q100" s="164">
        <f t="shared" si="24"/>
        <v>0</v>
      </c>
      <c r="R100" s="170"/>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row>
    <row r="101" spans="1:49" s="3" customFormat="1" x14ac:dyDescent="0.2">
      <c r="A101" s="255"/>
      <c r="B101" s="528"/>
      <c r="C101" s="528"/>
      <c r="D101" s="528"/>
      <c r="E101" s="528"/>
      <c r="F101" s="528"/>
      <c r="G101" s="118"/>
      <c r="H101" s="118"/>
      <c r="I101" s="118"/>
      <c r="J101" s="118"/>
      <c r="K101" s="118"/>
      <c r="L101" s="118"/>
      <c r="M101" s="118"/>
      <c r="N101" s="118"/>
      <c r="O101" s="117"/>
      <c r="P101" s="118"/>
      <c r="Q101" s="165">
        <f t="shared" si="24"/>
        <v>0</v>
      </c>
      <c r="R101" s="170"/>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row>
    <row r="102" spans="1:49" s="3" customFormat="1" x14ac:dyDescent="0.2">
      <c r="A102" s="255"/>
      <c r="B102" s="528"/>
      <c r="C102" s="528"/>
      <c r="D102" s="528"/>
      <c r="E102" s="528"/>
      <c r="F102" s="528"/>
      <c r="G102" s="118"/>
      <c r="H102" s="118"/>
      <c r="I102" s="118"/>
      <c r="J102" s="118"/>
      <c r="K102" s="118"/>
      <c r="L102" s="118"/>
      <c r="M102" s="118"/>
      <c r="N102" s="118"/>
      <c r="O102" s="117"/>
      <c r="P102" s="118"/>
      <c r="Q102" s="164">
        <f t="shared" si="24"/>
        <v>0</v>
      </c>
      <c r="R102" s="170"/>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row>
    <row r="103" spans="1:49" s="3" customFormat="1" x14ac:dyDescent="0.2">
      <c r="A103" s="255"/>
      <c r="B103" s="528"/>
      <c r="C103" s="528"/>
      <c r="D103" s="528"/>
      <c r="E103" s="528"/>
      <c r="F103" s="528"/>
      <c r="G103" s="118"/>
      <c r="H103" s="118"/>
      <c r="I103" s="118"/>
      <c r="J103" s="118"/>
      <c r="K103" s="118"/>
      <c r="L103" s="118"/>
      <c r="M103" s="118"/>
      <c r="N103" s="118"/>
      <c r="O103" s="117"/>
      <c r="P103" s="118"/>
      <c r="Q103" s="165">
        <f t="shared" si="24"/>
        <v>0</v>
      </c>
      <c r="R103" s="170"/>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row>
    <row r="104" spans="1:49" s="3" customFormat="1" x14ac:dyDescent="0.2">
      <c r="A104" s="255"/>
      <c r="B104" s="528"/>
      <c r="C104" s="528"/>
      <c r="D104" s="528"/>
      <c r="E104" s="528"/>
      <c r="F104" s="528"/>
      <c r="G104" s="118"/>
      <c r="H104" s="118"/>
      <c r="I104" s="118"/>
      <c r="J104" s="118"/>
      <c r="K104" s="118"/>
      <c r="L104" s="118"/>
      <c r="M104" s="118"/>
      <c r="N104" s="118"/>
      <c r="O104" s="117"/>
      <c r="P104" s="118"/>
      <c r="Q104" s="164">
        <f t="shared" si="24"/>
        <v>0</v>
      </c>
      <c r="R104" s="170"/>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row>
    <row r="105" spans="1:49" s="3" customFormat="1" x14ac:dyDescent="0.2">
      <c r="A105" s="255"/>
      <c r="B105" s="528"/>
      <c r="C105" s="528"/>
      <c r="D105" s="528"/>
      <c r="E105" s="528"/>
      <c r="F105" s="528"/>
      <c r="G105" s="118"/>
      <c r="H105" s="118"/>
      <c r="I105" s="118"/>
      <c r="J105" s="118"/>
      <c r="K105" s="118"/>
      <c r="L105" s="118"/>
      <c r="M105" s="118"/>
      <c r="N105" s="118"/>
      <c r="O105" s="117"/>
      <c r="P105" s="118"/>
      <c r="Q105" s="165">
        <f t="shared" si="24"/>
        <v>0</v>
      </c>
      <c r="R105" s="170"/>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row>
    <row r="106" spans="1:49" s="3" customFormat="1" x14ac:dyDescent="0.2">
      <c r="A106" s="255"/>
      <c r="B106" s="528"/>
      <c r="C106" s="528"/>
      <c r="D106" s="528"/>
      <c r="E106" s="528"/>
      <c r="F106" s="528"/>
      <c r="G106" s="118"/>
      <c r="H106" s="118"/>
      <c r="I106" s="118"/>
      <c r="J106" s="118"/>
      <c r="K106" s="118"/>
      <c r="L106" s="118"/>
      <c r="M106" s="118"/>
      <c r="N106" s="118"/>
      <c r="O106" s="117"/>
      <c r="P106" s="118"/>
      <c r="Q106" s="164">
        <f t="shared" si="24"/>
        <v>0</v>
      </c>
      <c r="R106" s="170"/>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row>
    <row r="107" spans="1:49" s="3" customFormat="1" x14ac:dyDescent="0.2">
      <c r="A107" s="255"/>
      <c r="B107" s="528"/>
      <c r="C107" s="528"/>
      <c r="D107" s="528"/>
      <c r="E107" s="528"/>
      <c r="F107" s="528"/>
      <c r="G107" s="118"/>
      <c r="H107" s="118"/>
      <c r="I107" s="118"/>
      <c r="J107" s="118"/>
      <c r="K107" s="118"/>
      <c r="L107" s="118"/>
      <c r="M107" s="118"/>
      <c r="N107" s="118"/>
      <c r="O107" s="117"/>
      <c r="P107" s="118"/>
      <c r="Q107" s="165">
        <f t="shared" si="24"/>
        <v>0</v>
      </c>
      <c r="R107" s="170"/>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row>
    <row r="108" spans="1:49" s="3" customFormat="1" x14ac:dyDescent="0.2">
      <c r="A108" s="254"/>
      <c r="B108" s="528"/>
      <c r="C108" s="528"/>
      <c r="D108" s="528"/>
      <c r="E108" s="528"/>
      <c r="F108" s="528"/>
      <c r="G108" s="118"/>
      <c r="H108" s="118"/>
      <c r="I108" s="118"/>
      <c r="J108" s="118"/>
      <c r="K108" s="118"/>
      <c r="L108" s="118"/>
      <c r="M108" s="118"/>
      <c r="N108" s="118"/>
      <c r="O108" s="117"/>
      <c r="P108" s="118"/>
      <c r="Q108" s="164">
        <f t="shared" si="24"/>
        <v>0</v>
      </c>
      <c r="R108" s="170"/>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row>
    <row r="109" spans="1:49" s="3" customFormat="1" x14ac:dyDescent="0.2">
      <c r="A109" s="254"/>
      <c r="B109" s="528"/>
      <c r="C109" s="528"/>
      <c r="D109" s="528"/>
      <c r="E109" s="528"/>
      <c r="F109" s="528"/>
      <c r="G109" s="118"/>
      <c r="H109" s="118"/>
      <c r="I109" s="118"/>
      <c r="J109" s="118"/>
      <c r="K109" s="118"/>
      <c r="L109" s="118"/>
      <c r="M109" s="118"/>
      <c r="N109" s="118"/>
      <c r="O109" s="117"/>
      <c r="P109" s="118"/>
      <c r="Q109" s="165">
        <f t="shared" si="24"/>
        <v>0</v>
      </c>
      <c r="R109" s="170"/>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row>
    <row r="110" spans="1:49" s="3" customFormat="1" x14ac:dyDescent="0.2">
      <c r="A110" s="254"/>
      <c r="B110" s="528"/>
      <c r="C110" s="528"/>
      <c r="D110" s="528"/>
      <c r="E110" s="528"/>
      <c r="F110" s="528"/>
      <c r="G110" s="118"/>
      <c r="H110" s="118"/>
      <c r="I110" s="118"/>
      <c r="J110" s="118"/>
      <c r="K110" s="118"/>
      <c r="L110" s="118"/>
      <c r="M110" s="118"/>
      <c r="N110" s="118"/>
      <c r="O110" s="117"/>
      <c r="P110" s="118"/>
      <c r="Q110" s="164">
        <f t="shared" si="24"/>
        <v>0</v>
      </c>
      <c r="R110" s="170"/>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row>
    <row r="111" spans="1:49" s="3" customFormat="1" x14ac:dyDescent="0.2">
      <c r="A111" s="255"/>
      <c r="B111" s="528"/>
      <c r="C111" s="528"/>
      <c r="D111" s="528"/>
      <c r="E111" s="528"/>
      <c r="F111" s="528"/>
      <c r="G111" s="118"/>
      <c r="H111" s="118"/>
      <c r="I111" s="118"/>
      <c r="J111" s="118"/>
      <c r="K111" s="118"/>
      <c r="L111" s="118"/>
      <c r="M111" s="118"/>
      <c r="N111" s="118"/>
      <c r="O111" s="117"/>
      <c r="P111" s="118"/>
      <c r="Q111" s="165">
        <f t="shared" si="24"/>
        <v>0</v>
      </c>
      <c r="R111" s="170"/>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row>
    <row r="112" spans="1:49" s="3" customFormat="1" x14ac:dyDescent="0.2">
      <c r="A112" s="255"/>
      <c r="B112" s="528"/>
      <c r="C112" s="528"/>
      <c r="D112" s="528"/>
      <c r="E112" s="528"/>
      <c r="F112" s="528"/>
      <c r="G112" s="118"/>
      <c r="H112" s="118"/>
      <c r="I112" s="118"/>
      <c r="J112" s="118"/>
      <c r="K112" s="118"/>
      <c r="L112" s="118"/>
      <c r="M112" s="118"/>
      <c r="N112" s="118"/>
      <c r="O112" s="117"/>
      <c r="P112" s="118"/>
      <c r="Q112" s="164">
        <f t="shared" si="24"/>
        <v>0</v>
      </c>
      <c r="R112" s="170"/>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row>
    <row r="113" spans="1:49" s="3" customFormat="1" x14ac:dyDescent="0.2">
      <c r="A113" s="255"/>
      <c r="B113" s="528"/>
      <c r="C113" s="528"/>
      <c r="D113" s="528"/>
      <c r="E113" s="528"/>
      <c r="F113" s="528"/>
      <c r="G113" s="118"/>
      <c r="H113" s="118"/>
      <c r="I113" s="118"/>
      <c r="J113" s="118"/>
      <c r="K113" s="118"/>
      <c r="L113" s="118"/>
      <c r="M113" s="118"/>
      <c r="N113" s="118"/>
      <c r="O113" s="117"/>
      <c r="P113" s="118"/>
      <c r="Q113" s="165">
        <f t="shared" si="24"/>
        <v>0</v>
      </c>
      <c r="R113" s="170"/>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row>
    <row r="114" spans="1:49" s="3" customFormat="1" x14ac:dyDescent="0.2">
      <c r="A114" s="255"/>
      <c r="B114" s="528"/>
      <c r="C114" s="528"/>
      <c r="D114" s="528"/>
      <c r="E114" s="528"/>
      <c r="F114" s="528"/>
      <c r="G114" s="118"/>
      <c r="H114" s="118"/>
      <c r="I114" s="118"/>
      <c r="J114" s="118"/>
      <c r="K114" s="118"/>
      <c r="L114" s="118"/>
      <c r="M114" s="118"/>
      <c r="N114" s="118"/>
      <c r="O114" s="117"/>
      <c r="P114" s="118"/>
      <c r="Q114" s="164">
        <f t="shared" si="24"/>
        <v>0</v>
      </c>
      <c r="R114" s="170"/>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row>
    <row r="115" spans="1:49" s="3" customFormat="1" x14ac:dyDescent="0.2">
      <c r="A115" s="255"/>
      <c r="B115" s="528"/>
      <c r="C115" s="528"/>
      <c r="D115" s="528"/>
      <c r="E115" s="528"/>
      <c r="F115" s="528"/>
      <c r="G115" s="118"/>
      <c r="H115" s="118"/>
      <c r="I115" s="118"/>
      <c r="J115" s="118"/>
      <c r="K115" s="118"/>
      <c r="L115" s="118"/>
      <c r="M115" s="118"/>
      <c r="N115" s="118"/>
      <c r="O115" s="117"/>
      <c r="P115" s="118"/>
      <c r="Q115" s="165">
        <f t="shared" si="24"/>
        <v>0</v>
      </c>
      <c r="R115" s="170"/>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row>
    <row r="116" spans="1:49" s="3" customFormat="1" x14ac:dyDescent="0.2">
      <c r="A116" s="255"/>
      <c r="B116" s="528"/>
      <c r="C116" s="528"/>
      <c r="D116" s="528"/>
      <c r="E116" s="528"/>
      <c r="F116" s="528"/>
      <c r="G116" s="118"/>
      <c r="H116" s="118"/>
      <c r="I116" s="118"/>
      <c r="J116" s="118"/>
      <c r="K116" s="118"/>
      <c r="L116" s="118"/>
      <c r="M116" s="118"/>
      <c r="N116" s="118"/>
      <c r="O116" s="117"/>
      <c r="P116" s="118"/>
      <c r="Q116" s="164">
        <f t="shared" si="24"/>
        <v>0</v>
      </c>
      <c r="R116" s="170"/>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row>
    <row r="117" spans="1:49" s="3" customFormat="1" x14ac:dyDescent="0.2">
      <c r="A117" s="255"/>
      <c r="B117" s="528"/>
      <c r="C117" s="528"/>
      <c r="D117" s="528"/>
      <c r="E117" s="528"/>
      <c r="F117" s="528"/>
      <c r="G117" s="118"/>
      <c r="H117" s="118"/>
      <c r="I117" s="118"/>
      <c r="J117" s="118"/>
      <c r="K117" s="118"/>
      <c r="L117" s="118"/>
      <c r="M117" s="118"/>
      <c r="N117" s="118"/>
      <c r="O117" s="117"/>
      <c r="P117" s="118"/>
      <c r="Q117" s="165">
        <f t="shared" si="24"/>
        <v>0</v>
      </c>
      <c r="R117" s="170"/>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row>
    <row r="118" spans="1:49" s="3" customFormat="1" x14ac:dyDescent="0.2">
      <c r="A118" s="255"/>
      <c r="B118" s="528"/>
      <c r="C118" s="528"/>
      <c r="D118" s="528"/>
      <c r="E118" s="528"/>
      <c r="F118" s="528"/>
      <c r="G118" s="118"/>
      <c r="H118" s="118"/>
      <c r="I118" s="118"/>
      <c r="J118" s="118"/>
      <c r="K118" s="118"/>
      <c r="L118" s="118"/>
      <c r="M118" s="118"/>
      <c r="N118" s="118"/>
      <c r="O118" s="117"/>
      <c r="P118" s="118"/>
      <c r="Q118" s="164">
        <f t="shared" si="24"/>
        <v>0</v>
      </c>
      <c r="R118" s="170"/>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row>
    <row r="119" spans="1:49" s="3" customFormat="1" ht="15.75" thickBot="1" x14ac:dyDescent="0.25">
      <c r="A119" s="256"/>
      <c r="B119" s="546"/>
      <c r="C119" s="546"/>
      <c r="D119" s="546"/>
      <c r="E119" s="546"/>
      <c r="F119" s="546"/>
      <c r="G119" s="167"/>
      <c r="H119" s="167"/>
      <c r="I119" s="167"/>
      <c r="J119" s="167"/>
      <c r="K119" s="167"/>
      <c r="L119" s="167"/>
      <c r="M119" s="167"/>
      <c r="N119" s="167"/>
      <c r="O119" s="202"/>
      <c r="P119" s="167"/>
      <c r="Q119" s="166">
        <f t="shared" si="24"/>
        <v>0</v>
      </c>
      <c r="R119" s="170"/>
      <c r="S119" s="168"/>
      <c r="T119" s="168"/>
      <c r="U119" s="172"/>
      <c r="V119" s="172"/>
      <c r="W119" s="172"/>
      <c r="X119" s="172"/>
      <c r="Y119" s="172"/>
      <c r="Z119" s="172"/>
      <c r="AA119" s="172"/>
      <c r="AB119" s="172"/>
      <c r="AC119" s="172"/>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row>
    <row r="120" spans="1:49" s="3" customFormat="1" ht="15" customHeight="1" x14ac:dyDescent="0.2">
      <c r="A120" s="530" t="s">
        <v>93</v>
      </c>
      <c r="B120" s="531"/>
      <c r="C120" s="531"/>
      <c r="D120" s="531"/>
      <c r="E120" s="531"/>
      <c r="F120" s="532"/>
      <c r="G120" s="116">
        <f>ROUND(SUM(G121:G155),2)</f>
        <v>0</v>
      </c>
      <c r="H120" s="116">
        <f t="shared" ref="H120" si="25">ROUND(SUM(H121:H155),2)</f>
        <v>0</v>
      </c>
      <c r="I120" s="116">
        <f t="shared" ref="I120" si="26">ROUND(SUM(I121:I155),2)</f>
        <v>0</v>
      </c>
      <c r="J120" s="116">
        <f t="shared" ref="J120" si="27">ROUND(SUM(J121:J155),2)</f>
        <v>0</v>
      </c>
      <c r="K120" s="116">
        <f t="shared" ref="K120" si="28">ROUND(SUM(K121:K155),2)</f>
        <v>0</v>
      </c>
      <c r="L120" s="116">
        <f t="shared" ref="L120" si="29">ROUND(SUM(L121:L155),2)</f>
        <v>0</v>
      </c>
      <c r="M120" s="116">
        <f t="shared" ref="M120" si="30">ROUND(SUM(M121:M155),2)</f>
        <v>0</v>
      </c>
      <c r="N120" s="116">
        <f t="shared" ref="N120" si="31">ROUND(SUM(N121:N155),2)</f>
        <v>0</v>
      </c>
      <c r="O120" s="116">
        <f t="shared" ref="O120" si="32">ROUND(SUM(O121:O155),2)</f>
        <v>0</v>
      </c>
      <c r="P120" s="116">
        <f t="shared" ref="P120:Q120" si="33">ROUND(SUM(P121:P155),2)</f>
        <v>0</v>
      </c>
      <c r="Q120" s="70">
        <f t="shared" si="33"/>
        <v>0</v>
      </c>
      <c r="R120" s="169" t="str">
        <f>IF(SUM(G120:P120)=SUM(Q121:Q155),"match","sum error")</f>
        <v>match</v>
      </c>
      <c r="S120" s="168"/>
      <c r="T120" s="177">
        <f>SUM(U121:AD121)</f>
        <v>0</v>
      </c>
      <c r="U120" s="172" t="str">
        <f t="shared" ref="U120:AD120" si="34">G$11</f>
        <v>PR</v>
      </c>
      <c r="V120" s="172" t="str">
        <f t="shared" si="34"/>
        <v>PM</v>
      </c>
      <c r="W120" s="172" t="str">
        <f t="shared" si="34"/>
        <v>SENG</v>
      </c>
      <c r="X120" s="172" t="str">
        <f t="shared" si="34"/>
        <v>ENG</v>
      </c>
      <c r="Y120" s="172" t="str">
        <f t="shared" si="34"/>
        <v>SDES</v>
      </c>
      <c r="Z120" s="172" t="str">
        <f t="shared" si="34"/>
        <v>DES</v>
      </c>
      <c r="AA120" s="172" t="str">
        <f t="shared" si="34"/>
        <v>TECH</v>
      </c>
      <c r="AB120" s="172" t="str">
        <f t="shared" si="34"/>
        <v>ADM</v>
      </c>
      <c r="AC120" s="172" t="str">
        <f t="shared" si="34"/>
        <v>UD1</v>
      </c>
      <c r="AD120" s="172" t="str">
        <f t="shared" si="34"/>
        <v>UD2</v>
      </c>
      <c r="AE120" s="168"/>
      <c r="AF120" s="168"/>
      <c r="AG120" s="168"/>
      <c r="AH120" s="168"/>
      <c r="AI120" s="168"/>
      <c r="AJ120" s="168"/>
      <c r="AK120" s="168"/>
      <c r="AL120" s="168"/>
      <c r="AM120" s="168"/>
      <c r="AN120" s="168"/>
      <c r="AO120" s="168"/>
      <c r="AP120" s="168"/>
      <c r="AQ120" s="168"/>
      <c r="AR120" s="168"/>
      <c r="AS120" s="168"/>
      <c r="AT120" s="168"/>
      <c r="AU120" s="168"/>
      <c r="AV120" s="168"/>
      <c r="AW120" s="168"/>
    </row>
    <row r="121" spans="1:49" s="3" customFormat="1" x14ac:dyDescent="0.2">
      <c r="A121" s="254">
        <v>1</v>
      </c>
      <c r="B121" s="528"/>
      <c r="C121" s="528"/>
      <c r="D121" s="528"/>
      <c r="E121" s="528"/>
      <c r="F121" s="528"/>
      <c r="G121" s="118"/>
      <c r="H121" s="118"/>
      <c r="I121" s="118"/>
      <c r="J121" s="118"/>
      <c r="K121" s="118"/>
      <c r="L121" s="118"/>
      <c r="M121" s="118"/>
      <c r="N121" s="118"/>
      <c r="O121" s="117"/>
      <c r="P121" s="118"/>
      <c r="Q121" s="164">
        <f>ROUND(SUM(G121:P121),2)</f>
        <v>0</v>
      </c>
      <c r="R121" s="170"/>
      <c r="S121" s="168"/>
      <c r="T121" s="168"/>
      <c r="U121" s="174">
        <f>G120*'Staffing Plan'!$M$25</f>
        <v>0</v>
      </c>
      <c r="V121" s="174">
        <f>H120*'Staffing Plan'!$M$33</f>
        <v>0</v>
      </c>
      <c r="W121" s="174">
        <f>I120*'Staffing Plan'!$M$47</f>
        <v>0</v>
      </c>
      <c r="X121" s="174">
        <f>J120*'Staffing Plan'!$M$61</f>
        <v>0</v>
      </c>
      <c r="Y121" s="174">
        <f>K120*'Staffing Plan'!$M$75</f>
        <v>0</v>
      </c>
      <c r="Z121" s="174">
        <f>L120*'Staffing Plan'!$M$89</f>
        <v>0</v>
      </c>
      <c r="AA121" s="174">
        <f>M120*'Staffing Plan'!$M$103</f>
        <v>0</v>
      </c>
      <c r="AB121" s="174">
        <f>N120*'Staffing Plan'!$M$117</f>
        <v>0</v>
      </c>
      <c r="AC121" s="174">
        <f>O120*'Staffing Plan'!$M$131</f>
        <v>0</v>
      </c>
      <c r="AD121" s="174">
        <f>P120*'Staffing Plan'!$M$145</f>
        <v>0</v>
      </c>
      <c r="AE121" s="168"/>
      <c r="AF121" s="168"/>
      <c r="AG121" s="168"/>
      <c r="AH121" s="168"/>
      <c r="AI121" s="168"/>
      <c r="AJ121" s="168"/>
      <c r="AK121" s="168"/>
      <c r="AL121" s="168"/>
      <c r="AM121" s="168"/>
      <c r="AN121" s="168"/>
      <c r="AO121" s="168"/>
      <c r="AP121" s="168"/>
      <c r="AQ121" s="168"/>
      <c r="AR121" s="168"/>
      <c r="AS121" s="168"/>
      <c r="AT121" s="168"/>
      <c r="AU121" s="168"/>
      <c r="AV121" s="168"/>
      <c r="AW121" s="168"/>
    </row>
    <row r="122" spans="1:49" s="3" customFormat="1" ht="15" customHeight="1" x14ac:dyDescent="0.2">
      <c r="A122" s="254">
        <v>2</v>
      </c>
      <c r="B122" s="528"/>
      <c r="C122" s="528"/>
      <c r="D122" s="528"/>
      <c r="E122" s="528"/>
      <c r="F122" s="528"/>
      <c r="G122" s="118"/>
      <c r="H122" s="118"/>
      <c r="I122" s="118"/>
      <c r="J122" s="118"/>
      <c r="K122" s="118"/>
      <c r="L122" s="118"/>
      <c r="M122" s="118"/>
      <c r="N122" s="118"/>
      <c r="O122" s="117"/>
      <c r="P122" s="118"/>
      <c r="Q122" s="164">
        <f t="shared" ref="Q122:Q155" si="35">ROUND(SUM(G122:P122),2)</f>
        <v>0</v>
      </c>
      <c r="R122" s="170"/>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row>
    <row r="123" spans="1:49" s="3" customFormat="1" ht="15" customHeight="1" x14ac:dyDescent="0.2">
      <c r="A123" s="254">
        <v>3</v>
      </c>
      <c r="B123" s="528"/>
      <c r="C123" s="528"/>
      <c r="D123" s="528"/>
      <c r="E123" s="528"/>
      <c r="F123" s="528"/>
      <c r="G123" s="118"/>
      <c r="H123" s="118"/>
      <c r="I123" s="118"/>
      <c r="J123" s="118"/>
      <c r="K123" s="118"/>
      <c r="L123" s="118"/>
      <c r="M123" s="118"/>
      <c r="N123" s="118"/>
      <c r="O123" s="117"/>
      <c r="P123" s="118"/>
      <c r="Q123" s="165">
        <f t="shared" si="35"/>
        <v>0</v>
      </c>
      <c r="R123" s="170"/>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68"/>
      <c r="AV123" s="168"/>
      <c r="AW123" s="168"/>
    </row>
    <row r="124" spans="1:49" s="3" customFormat="1" ht="15" customHeight="1" x14ac:dyDescent="0.2">
      <c r="A124" s="254">
        <v>4</v>
      </c>
      <c r="B124" s="528"/>
      <c r="C124" s="528"/>
      <c r="D124" s="528"/>
      <c r="E124" s="528"/>
      <c r="F124" s="528"/>
      <c r="G124" s="118"/>
      <c r="H124" s="118"/>
      <c r="I124" s="118"/>
      <c r="J124" s="118"/>
      <c r="K124" s="118"/>
      <c r="L124" s="118"/>
      <c r="M124" s="118"/>
      <c r="N124" s="118"/>
      <c r="O124" s="117"/>
      <c r="P124" s="118"/>
      <c r="Q124" s="164">
        <f t="shared" si="35"/>
        <v>0</v>
      </c>
      <c r="R124" s="170"/>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row>
    <row r="125" spans="1:49" s="3" customFormat="1" ht="15" customHeight="1" x14ac:dyDescent="0.2">
      <c r="A125" s="254">
        <v>5</v>
      </c>
      <c r="B125" s="528"/>
      <c r="C125" s="528"/>
      <c r="D125" s="528"/>
      <c r="E125" s="528"/>
      <c r="F125" s="528"/>
      <c r="G125" s="118"/>
      <c r="H125" s="118"/>
      <c r="I125" s="118"/>
      <c r="J125" s="118"/>
      <c r="K125" s="118"/>
      <c r="L125" s="118"/>
      <c r="M125" s="118"/>
      <c r="N125" s="118"/>
      <c r="O125" s="117"/>
      <c r="P125" s="118"/>
      <c r="Q125" s="165">
        <f t="shared" si="35"/>
        <v>0</v>
      </c>
      <c r="R125" s="170"/>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row>
    <row r="126" spans="1:49" s="3" customFormat="1" x14ac:dyDescent="0.2">
      <c r="A126" s="254">
        <v>6</v>
      </c>
      <c r="B126" s="528"/>
      <c r="C126" s="528"/>
      <c r="D126" s="528"/>
      <c r="E126" s="528"/>
      <c r="F126" s="528"/>
      <c r="G126" s="118"/>
      <c r="H126" s="118"/>
      <c r="I126" s="118"/>
      <c r="J126" s="118"/>
      <c r="K126" s="118"/>
      <c r="L126" s="118"/>
      <c r="M126" s="118"/>
      <c r="N126" s="118"/>
      <c r="O126" s="117"/>
      <c r="P126" s="118"/>
      <c r="Q126" s="164">
        <f t="shared" si="35"/>
        <v>0</v>
      </c>
      <c r="R126" s="170"/>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68"/>
      <c r="AV126" s="168"/>
      <c r="AW126" s="168"/>
    </row>
    <row r="127" spans="1:49" s="3" customFormat="1" x14ac:dyDescent="0.2">
      <c r="A127" s="69"/>
      <c r="B127" s="528"/>
      <c r="C127" s="528"/>
      <c r="D127" s="528"/>
      <c r="E127" s="528"/>
      <c r="F127" s="528"/>
      <c r="G127" s="118"/>
      <c r="H127" s="118"/>
      <c r="I127" s="118"/>
      <c r="J127" s="118"/>
      <c r="K127" s="118"/>
      <c r="L127" s="118"/>
      <c r="M127" s="118"/>
      <c r="N127" s="118"/>
      <c r="O127" s="117"/>
      <c r="P127" s="118"/>
      <c r="Q127" s="165">
        <f t="shared" si="35"/>
        <v>0</v>
      </c>
      <c r="R127" s="170"/>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row>
    <row r="128" spans="1:49" s="3" customFormat="1" x14ac:dyDescent="0.2">
      <c r="A128" s="69"/>
      <c r="B128" s="528"/>
      <c r="C128" s="528"/>
      <c r="D128" s="528"/>
      <c r="E128" s="528"/>
      <c r="F128" s="528"/>
      <c r="G128" s="118"/>
      <c r="H128" s="118"/>
      <c r="I128" s="118"/>
      <c r="J128" s="118"/>
      <c r="K128" s="118"/>
      <c r="L128" s="118"/>
      <c r="M128" s="118"/>
      <c r="N128" s="118"/>
      <c r="O128" s="117"/>
      <c r="P128" s="118"/>
      <c r="Q128" s="164">
        <f t="shared" si="35"/>
        <v>0</v>
      </c>
      <c r="R128" s="170"/>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68"/>
      <c r="AV128" s="168"/>
      <c r="AW128" s="168"/>
    </row>
    <row r="129" spans="1:49" s="3" customFormat="1" x14ac:dyDescent="0.2">
      <c r="A129" s="69"/>
      <c r="B129" s="528"/>
      <c r="C129" s="528"/>
      <c r="D129" s="528"/>
      <c r="E129" s="528"/>
      <c r="F129" s="528"/>
      <c r="G129" s="118"/>
      <c r="H129" s="118"/>
      <c r="I129" s="118"/>
      <c r="J129" s="118"/>
      <c r="K129" s="118"/>
      <c r="L129" s="118"/>
      <c r="M129" s="118"/>
      <c r="N129" s="118"/>
      <c r="O129" s="117"/>
      <c r="P129" s="118"/>
      <c r="Q129" s="165">
        <f t="shared" si="35"/>
        <v>0</v>
      </c>
      <c r="R129" s="170"/>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row>
    <row r="130" spans="1:49" s="3" customFormat="1" x14ac:dyDescent="0.2">
      <c r="A130" s="69"/>
      <c r="B130" s="528"/>
      <c r="C130" s="528"/>
      <c r="D130" s="528"/>
      <c r="E130" s="528"/>
      <c r="F130" s="528"/>
      <c r="G130" s="118"/>
      <c r="H130" s="118"/>
      <c r="I130" s="118"/>
      <c r="J130" s="118"/>
      <c r="K130" s="118"/>
      <c r="L130" s="118"/>
      <c r="M130" s="118"/>
      <c r="N130" s="118"/>
      <c r="O130" s="117"/>
      <c r="P130" s="118"/>
      <c r="Q130" s="164">
        <f t="shared" si="35"/>
        <v>0</v>
      </c>
      <c r="R130" s="170"/>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row>
    <row r="131" spans="1:49" s="3" customFormat="1" x14ac:dyDescent="0.2">
      <c r="A131" s="69"/>
      <c r="B131" s="528"/>
      <c r="C131" s="528"/>
      <c r="D131" s="528"/>
      <c r="E131" s="528"/>
      <c r="F131" s="528"/>
      <c r="G131" s="118"/>
      <c r="H131" s="118"/>
      <c r="I131" s="118"/>
      <c r="J131" s="118"/>
      <c r="K131" s="118"/>
      <c r="L131" s="118"/>
      <c r="M131" s="118"/>
      <c r="N131" s="118"/>
      <c r="O131" s="117"/>
      <c r="P131" s="118"/>
      <c r="Q131" s="165">
        <f t="shared" si="35"/>
        <v>0</v>
      </c>
      <c r="R131" s="170"/>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8"/>
    </row>
    <row r="132" spans="1:49" s="3" customFormat="1" x14ac:dyDescent="0.2">
      <c r="A132" s="69"/>
      <c r="B132" s="528"/>
      <c r="C132" s="528"/>
      <c r="D132" s="528"/>
      <c r="E132" s="528"/>
      <c r="F132" s="528"/>
      <c r="G132" s="118"/>
      <c r="H132" s="118"/>
      <c r="I132" s="118"/>
      <c r="J132" s="118"/>
      <c r="K132" s="118"/>
      <c r="L132" s="118"/>
      <c r="M132" s="118"/>
      <c r="N132" s="118"/>
      <c r="O132" s="117"/>
      <c r="P132" s="118"/>
      <c r="Q132" s="164">
        <f t="shared" si="35"/>
        <v>0</v>
      </c>
      <c r="R132" s="170"/>
      <c r="S132" s="168"/>
      <c r="T132" s="168"/>
      <c r="U132" s="168"/>
      <c r="V132" s="173"/>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row>
    <row r="133" spans="1:49" s="3" customFormat="1" x14ac:dyDescent="0.2">
      <c r="A133" s="69"/>
      <c r="B133" s="528"/>
      <c r="C133" s="528"/>
      <c r="D133" s="528"/>
      <c r="E133" s="528"/>
      <c r="F133" s="528"/>
      <c r="G133" s="118"/>
      <c r="H133" s="118"/>
      <c r="I133" s="118"/>
      <c r="J133" s="118"/>
      <c r="K133" s="118"/>
      <c r="L133" s="118"/>
      <c r="M133" s="118"/>
      <c r="N133" s="118"/>
      <c r="O133" s="117"/>
      <c r="P133" s="118"/>
      <c r="Q133" s="165">
        <f t="shared" si="35"/>
        <v>0</v>
      </c>
      <c r="R133" s="170"/>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row>
    <row r="134" spans="1:49" s="3" customFormat="1" x14ac:dyDescent="0.2">
      <c r="A134" s="69"/>
      <c r="B134" s="528"/>
      <c r="C134" s="528"/>
      <c r="D134" s="528"/>
      <c r="E134" s="528"/>
      <c r="F134" s="528"/>
      <c r="G134" s="118"/>
      <c r="H134" s="118"/>
      <c r="I134" s="118"/>
      <c r="J134" s="118"/>
      <c r="K134" s="118"/>
      <c r="L134" s="118"/>
      <c r="M134" s="118"/>
      <c r="N134" s="118"/>
      <c r="O134" s="117"/>
      <c r="P134" s="118"/>
      <c r="Q134" s="164">
        <f t="shared" si="35"/>
        <v>0</v>
      </c>
      <c r="R134" s="170"/>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8"/>
    </row>
    <row r="135" spans="1:49" s="3" customFormat="1" x14ac:dyDescent="0.2">
      <c r="A135" s="69"/>
      <c r="B135" s="528"/>
      <c r="C135" s="528"/>
      <c r="D135" s="528"/>
      <c r="E135" s="528"/>
      <c r="F135" s="528"/>
      <c r="G135" s="118"/>
      <c r="H135" s="118"/>
      <c r="I135" s="118"/>
      <c r="J135" s="118"/>
      <c r="K135" s="118"/>
      <c r="L135" s="118"/>
      <c r="M135" s="118"/>
      <c r="N135" s="118"/>
      <c r="O135" s="117"/>
      <c r="P135" s="118"/>
      <c r="Q135" s="165">
        <f t="shared" si="35"/>
        <v>0</v>
      </c>
      <c r="R135" s="170"/>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168"/>
      <c r="AW135" s="168"/>
    </row>
    <row r="136" spans="1:49" s="3" customFormat="1" x14ac:dyDescent="0.2">
      <c r="A136" s="69"/>
      <c r="B136" s="528"/>
      <c r="C136" s="528"/>
      <c r="D136" s="528"/>
      <c r="E136" s="528"/>
      <c r="F136" s="528"/>
      <c r="G136" s="118"/>
      <c r="H136" s="118"/>
      <c r="I136" s="118"/>
      <c r="J136" s="118"/>
      <c r="K136" s="118"/>
      <c r="L136" s="118"/>
      <c r="M136" s="118"/>
      <c r="N136" s="118"/>
      <c r="O136" s="117"/>
      <c r="P136" s="118"/>
      <c r="Q136" s="164">
        <f t="shared" si="35"/>
        <v>0</v>
      </c>
      <c r="R136" s="170"/>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row>
    <row r="137" spans="1:49" s="3" customFormat="1" x14ac:dyDescent="0.2">
      <c r="A137" s="69"/>
      <c r="B137" s="528"/>
      <c r="C137" s="528"/>
      <c r="D137" s="528"/>
      <c r="E137" s="528"/>
      <c r="F137" s="528"/>
      <c r="G137" s="118"/>
      <c r="H137" s="118"/>
      <c r="I137" s="118"/>
      <c r="J137" s="118"/>
      <c r="K137" s="118"/>
      <c r="L137" s="118"/>
      <c r="M137" s="118"/>
      <c r="N137" s="118"/>
      <c r="O137" s="117"/>
      <c r="P137" s="118"/>
      <c r="Q137" s="165">
        <f t="shared" si="35"/>
        <v>0</v>
      </c>
      <c r="R137" s="170"/>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row>
    <row r="138" spans="1:49" s="3" customFormat="1" x14ac:dyDescent="0.2">
      <c r="A138" s="69"/>
      <c r="B138" s="528"/>
      <c r="C138" s="528"/>
      <c r="D138" s="528"/>
      <c r="E138" s="528"/>
      <c r="F138" s="528"/>
      <c r="G138" s="118"/>
      <c r="H138" s="118"/>
      <c r="I138" s="118"/>
      <c r="J138" s="118"/>
      <c r="K138" s="118"/>
      <c r="L138" s="118"/>
      <c r="M138" s="118"/>
      <c r="N138" s="118"/>
      <c r="O138" s="117"/>
      <c r="P138" s="118"/>
      <c r="Q138" s="164">
        <f t="shared" si="35"/>
        <v>0</v>
      </c>
      <c r="R138" s="170"/>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row>
    <row r="139" spans="1:49" s="3" customFormat="1" x14ac:dyDescent="0.2">
      <c r="A139" s="69"/>
      <c r="B139" s="528"/>
      <c r="C139" s="528"/>
      <c r="D139" s="528"/>
      <c r="E139" s="528"/>
      <c r="F139" s="528"/>
      <c r="G139" s="118"/>
      <c r="H139" s="118"/>
      <c r="I139" s="118"/>
      <c r="J139" s="118"/>
      <c r="K139" s="118"/>
      <c r="L139" s="118"/>
      <c r="M139" s="118"/>
      <c r="N139" s="118"/>
      <c r="O139" s="117"/>
      <c r="P139" s="118"/>
      <c r="Q139" s="165">
        <f t="shared" si="35"/>
        <v>0</v>
      </c>
      <c r="R139" s="170"/>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68"/>
      <c r="AV139" s="168"/>
      <c r="AW139" s="168"/>
    </row>
    <row r="140" spans="1:49" s="3" customFormat="1" x14ac:dyDescent="0.2">
      <c r="A140" s="69"/>
      <c r="B140" s="528"/>
      <c r="C140" s="528"/>
      <c r="D140" s="528"/>
      <c r="E140" s="528"/>
      <c r="F140" s="528"/>
      <c r="G140" s="118"/>
      <c r="H140" s="118"/>
      <c r="I140" s="118"/>
      <c r="J140" s="118"/>
      <c r="K140" s="118"/>
      <c r="L140" s="118"/>
      <c r="M140" s="118"/>
      <c r="N140" s="118"/>
      <c r="O140" s="117"/>
      <c r="P140" s="118"/>
      <c r="Q140" s="164">
        <f t="shared" si="35"/>
        <v>0</v>
      </c>
      <c r="R140" s="170"/>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row>
    <row r="141" spans="1:49" s="3" customFormat="1" x14ac:dyDescent="0.2">
      <c r="A141" s="69"/>
      <c r="B141" s="528"/>
      <c r="C141" s="528"/>
      <c r="D141" s="528"/>
      <c r="E141" s="528"/>
      <c r="F141" s="528"/>
      <c r="G141" s="118"/>
      <c r="H141" s="118"/>
      <c r="I141" s="118"/>
      <c r="J141" s="118"/>
      <c r="K141" s="118"/>
      <c r="L141" s="118"/>
      <c r="M141" s="118"/>
      <c r="N141" s="118"/>
      <c r="O141" s="117"/>
      <c r="P141" s="118"/>
      <c r="Q141" s="165">
        <f t="shared" si="35"/>
        <v>0</v>
      </c>
      <c r="R141" s="170"/>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row>
    <row r="142" spans="1:49" s="3" customFormat="1" x14ac:dyDescent="0.2">
      <c r="A142" s="69"/>
      <c r="B142" s="528"/>
      <c r="C142" s="528"/>
      <c r="D142" s="528"/>
      <c r="E142" s="528"/>
      <c r="F142" s="528"/>
      <c r="G142" s="118"/>
      <c r="H142" s="118"/>
      <c r="I142" s="118"/>
      <c r="J142" s="118"/>
      <c r="K142" s="118"/>
      <c r="L142" s="118"/>
      <c r="M142" s="118"/>
      <c r="N142" s="118"/>
      <c r="O142" s="117"/>
      <c r="P142" s="118"/>
      <c r="Q142" s="164">
        <f t="shared" si="35"/>
        <v>0</v>
      </c>
      <c r="R142" s="170"/>
      <c r="S142" s="168"/>
      <c r="T142" s="168"/>
      <c r="U142" s="168"/>
      <c r="V142" s="173"/>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8"/>
      <c r="AT142" s="168"/>
      <c r="AU142" s="168"/>
      <c r="AV142" s="168"/>
      <c r="AW142" s="168"/>
    </row>
    <row r="143" spans="1:49" s="3" customFormat="1" x14ac:dyDescent="0.2">
      <c r="A143" s="69"/>
      <c r="B143" s="528"/>
      <c r="C143" s="528"/>
      <c r="D143" s="528"/>
      <c r="E143" s="528"/>
      <c r="F143" s="528"/>
      <c r="G143" s="118"/>
      <c r="H143" s="118"/>
      <c r="I143" s="118"/>
      <c r="J143" s="118"/>
      <c r="K143" s="118"/>
      <c r="L143" s="118"/>
      <c r="M143" s="118"/>
      <c r="N143" s="118"/>
      <c r="O143" s="117"/>
      <c r="P143" s="118"/>
      <c r="Q143" s="165">
        <f t="shared" si="35"/>
        <v>0</v>
      </c>
      <c r="R143" s="170"/>
      <c r="S143" s="168"/>
      <c r="T143" s="168"/>
      <c r="U143" s="168"/>
      <c r="V143" s="168"/>
      <c r="W143" s="168"/>
      <c r="X143" s="168"/>
      <c r="Y143" s="168"/>
      <c r="Z143" s="168"/>
      <c r="AA143" s="168"/>
      <c r="AB143" s="168"/>
      <c r="AC143" s="168"/>
      <c r="AD143" s="168"/>
      <c r="AE143" s="168"/>
      <c r="AF143" s="168"/>
      <c r="AG143" s="168"/>
      <c r="AH143" s="168"/>
      <c r="AI143" s="168"/>
      <c r="AJ143" s="168"/>
      <c r="AK143" s="168"/>
      <c r="AL143" s="168"/>
      <c r="AM143" s="168"/>
      <c r="AN143" s="168"/>
      <c r="AO143" s="168"/>
      <c r="AP143" s="168"/>
      <c r="AQ143" s="168"/>
      <c r="AR143" s="168"/>
      <c r="AS143" s="168"/>
      <c r="AT143" s="168"/>
      <c r="AU143" s="168"/>
      <c r="AV143" s="168"/>
      <c r="AW143" s="168"/>
    </row>
    <row r="144" spans="1:49" s="3" customFormat="1" x14ac:dyDescent="0.2">
      <c r="A144" s="69"/>
      <c r="B144" s="528"/>
      <c r="C144" s="528"/>
      <c r="D144" s="528"/>
      <c r="E144" s="528"/>
      <c r="F144" s="528"/>
      <c r="G144" s="118"/>
      <c r="H144" s="118"/>
      <c r="I144" s="118"/>
      <c r="J144" s="118"/>
      <c r="K144" s="118"/>
      <c r="L144" s="118"/>
      <c r="M144" s="118"/>
      <c r="N144" s="118"/>
      <c r="O144" s="117"/>
      <c r="P144" s="118"/>
      <c r="Q144" s="164">
        <f t="shared" si="35"/>
        <v>0</v>
      </c>
      <c r="R144" s="170"/>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row>
    <row r="145" spans="1:49" s="3" customFormat="1" x14ac:dyDescent="0.2">
      <c r="A145" s="69"/>
      <c r="B145" s="528"/>
      <c r="C145" s="528"/>
      <c r="D145" s="528"/>
      <c r="E145" s="528"/>
      <c r="F145" s="528"/>
      <c r="G145" s="118"/>
      <c r="H145" s="118"/>
      <c r="I145" s="118"/>
      <c r="J145" s="118"/>
      <c r="K145" s="118"/>
      <c r="L145" s="118"/>
      <c r="M145" s="118"/>
      <c r="N145" s="118"/>
      <c r="O145" s="117"/>
      <c r="P145" s="118"/>
      <c r="Q145" s="165">
        <f t="shared" si="35"/>
        <v>0</v>
      </c>
      <c r="R145" s="170"/>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row>
    <row r="146" spans="1:49" s="3" customFormat="1" x14ac:dyDescent="0.2">
      <c r="A146" s="69"/>
      <c r="B146" s="528"/>
      <c r="C146" s="528"/>
      <c r="D146" s="528"/>
      <c r="E146" s="528"/>
      <c r="F146" s="528"/>
      <c r="G146" s="118"/>
      <c r="H146" s="118"/>
      <c r="I146" s="118"/>
      <c r="J146" s="118"/>
      <c r="K146" s="118"/>
      <c r="L146" s="118"/>
      <c r="M146" s="118"/>
      <c r="N146" s="118"/>
      <c r="O146" s="117"/>
      <c r="P146" s="118"/>
      <c r="Q146" s="164">
        <f t="shared" si="35"/>
        <v>0</v>
      </c>
      <c r="R146" s="170"/>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row>
    <row r="147" spans="1:49" s="3" customFormat="1" x14ac:dyDescent="0.2">
      <c r="A147" s="69"/>
      <c r="B147" s="528"/>
      <c r="C147" s="528"/>
      <c r="D147" s="528"/>
      <c r="E147" s="528"/>
      <c r="F147" s="528"/>
      <c r="G147" s="118"/>
      <c r="H147" s="118"/>
      <c r="I147" s="118"/>
      <c r="J147" s="118"/>
      <c r="K147" s="118"/>
      <c r="L147" s="118"/>
      <c r="M147" s="118"/>
      <c r="N147" s="118"/>
      <c r="O147" s="117"/>
      <c r="P147" s="118"/>
      <c r="Q147" s="165">
        <f t="shared" si="35"/>
        <v>0</v>
      </c>
      <c r="R147" s="170"/>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row>
    <row r="148" spans="1:49" s="3" customFormat="1" x14ac:dyDescent="0.2">
      <c r="A148" s="69"/>
      <c r="B148" s="528"/>
      <c r="C148" s="528"/>
      <c r="D148" s="528"/>
      <c r="E148" s="528"/>
      <c r="F148" s="528"/>
      <c r="G148" s="118"/>
      <c r="H148" s="118"/>
      <c r="I148" s="118"/>
      <c r="J148" s="118"/>
      <c r="K148" s="118"/>
      <c r="L148" s="118"/>
      <c r="M148" s="118"/>
      <c r="N148" s="118"/>
      <c r="O148" s="117"/>
      <c r="P148" s="118"/>
      <c r="Q148" s="164">
        <f t="shared" si="35"/>
        <v>0</v>
      </c>
      <c r="R148" s="170"/>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row>
    <row r="149" spans="1:49" s="3" customFormat="1" x14ac:dyDescent="0.2">
      <c r="A149" s="69"/>
      <c r="B149" s="528"/>
      <c r="C149" s="528"/>
      <c r="D149" s="528"/>
      <c r="E149" s="528"/>
      <c r="F149" s="528"/>
      <c r="G149" s="118"/>
      <c r="H149" s="118"/>
      <c r="I149" s="118"/>
      <c r="J149" s="118"/>
      <c r="K149" s="118"/>
      <c r="L149" s="118"/>
      <c r="M149" s="118"/>
      <c r="N149" s="118"/>
      <c r="O149" s="117"/>
      <c r="P149" s="118"/>
      <c r="Q149" s="165">
        <f t="shared" si="35"/>
        <v>0</v>
      </c>
      <c r="R149" s="170"/>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row>
    <row r="150" spans="1:49" s="3" customFormat="1" x14ac:dyDescent="0.2">
      <c r="A150" s="69"/>
      <c r="B150" s="528"/>
      <c r="C150" s="528"/>
      <c r="D150" s="528"/>
      <c r="E150" s="528"/>
      <c r="F150" s="528"/>
      <c r="G150" s="118"/>
      <c r="H150" s="118"/>
      <c r="I150" s="118"/>
      <c r="J150" s="118"/>
      <c r="K150" s="118"/>
      <c r="L150" s="118"/>
      <c r="M150" s="118"/>
      <c r="N150" s="118"/>
      <c r="O150" s="117"/>
      <c r="P150" s="118"/>
      <c r="Q150" s="164">
        <f t="shared" si="35"/>
        <v>0</v>
      </c>
      <c r="R150" s="170"/>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row>
    <row r="151" spans="1:49" s="3" customFormat="1" x14ac:dyDescent="0.2">
      <c r="A151" s="69"/>
      <c r="B151" s="528"/>
      <c r="C151" s="528"/>
      <c r="D151" s="528"/>
      <c r="E151" s="528"/>
      <c r="F151" s="528"/>
      <c r="G151" s="118"/>
      <c r="H151" s="118"/>
      <c r="I151" s="118"/>
      <c r="J151" s="118"/>
      <c r="K151" s="118"/>
      <c r="L151" s="118"/>
      <c r="M151" s="118"/>
      <c r="N151" s="118"/>
      <c r="O151" s="117"/>
      <c r="P151" s="118"/>
      <c r="Q151" s="165">
        <f t="shared" si="35"/>
        <v>0</v>
      </c>
      <c r="R151" s="170"/>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row>
    <row r="152" spans="1:49" s="3" customFormat="1" x14ac:dyDescent="0.2">
      <c r="A152" s="69"/>
      <c r="B152" s="528"/>
      <c r="C152" s="528"/>
      <c r="D152" s="528"/>
      <c r="E152" s="528"/>
      <c r="F152" s="528"/>
      <c r="G152" s="118"/>
      <c r="H152" s="118"/>
      <c r="I152" s="118"/>
      <c r="J152" s="118"/>
      <c r="K152" s="118"/>
      <c r="L152" s="118"/>
      <c r="M152" s="118"/>
      <c r="N152" s="118"/>
      <c r="O152" s="117"/>
      <c r="P152" s="118"/>
      <c r="Q152" s="164">
        <f t="shared" si="35"/>
        <v>0</v>
      </c>
      <c r="R152" s="170"/>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row>
    <row r="153" spans="1:49" s="3" customFormat="1" x14ac:dyDescent="0.2">
      <c r="A153" s="69"/>
      <c r="B153" s="528"/>
      <c r="C153" s="528"/>
      <c r="D153" s="528"/>
      <c r="E153" s="528"/>
      <c r="F153" s="528"/>
      <c r="G153" s="118"/>
      <c r="H153" s="118"/>
      <c r="I153" s="118"/>
      <c r="J153" s="118"/>
      <c r="K153" s="118"/>
      <c r="L153" s="118"/>
      <c r="M153" s="118"/>
      <c r="N153" s="118"/>
      <c r="O153" s="117"/>
      <c r="P153" s="118"/>
      <c r="Q153" s="165">
        <f t="shared" si="35"/>
        <v>0</v>
      </c>
      <c r="R153" s="170"/>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row>
    <row r="154" spans="1:49" s="3" customFormat="1" x14ac:dyDescent="0.2">
      <c r="A154" s="71"/>
      <c r="B154" s="528"/>
      <c r="C154" s="528"/>
      <c r="D154" s="528"/>
      <c r="E154" s="528"/>
      <c r="F154" s="528"/>
      <c r="G154" s="118"/>
      <c r="H154" s="118"/>
      <c r="I154" s="118"/>
      <c r="J154" s="118"/>
      <c r="K154" s="118"/>
      <c r="L154" s="118"/>
      <c r="M154" s="118"/>
      <c r="N154" s="118"/>
      <c r="O154" s="117"/>
      <c r="P154" s="118"/>
      <c r="Q154" s="164">
        <f t="shared" si="35"/>
        <v>0</v>
      </c>
      <c r="R154" s="170"/>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row>
    <row r="155" spans="1:49" s="3" customFormat="1" ht="15.75" thickBot="1" x14ac:dyDescent="0.25">
      <c r="A155" s="71"/>
      <c r="B155" s="528"/>
      <c r="C155" s="528"/>
      <c r="D155" s="528"/>
      <c r="E155" s="528"/>
      <c r="F155" s="528"/>
      <c r="G155" s="118"/>
      <c r="H155" s="118"/>
      <c r="I155" s="118"/>
      <c r="J155" s="118"/>
      <c r="K155" s="118"/>
      <c r="L155" s="118"/>
      <c r="M155" s="118"/>
      <c r="N155" s="118"/>
      <c r="O155" s="117"/>
      <c r="P155" s="118"/>
      <c r="Q155" s="166">
        <f t="shared" si="35"/>
        <v>0</v>
      </c>
      <c r="R155" s="170"/>
      <c r="S155" s="168"/>
      <c r="T155" s="168"/>
      <c r="U155" s="172"/>
      <c r="V155" s="172"/>
      <c r="W155" s="172"/>
      <c r="X155" s="172"/>
      <c r="Y155" s="172"/>
      <c r="Z155" s="172"/>
      <c r="AA155" s="172"/>
      <c r="AB155" s="172"/>
      <c r="AC155" s="172"/>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row>
    <row r="156" spans="1:49" s="3" customFormat="1" ht="15" customHeight="1" x14ac:dyDescent="0.2">
      <c r="A156" s="530" t="s">
        <v>94</v>
      </c>
      <c r="B156" s="531"/>
      <c r="C156" s="531"/>
      <c r="D156" s="531"/>
      <c r="E156" s="531"/>
      <c r="F156" s="532"/>
      <c r="G156" s="116">
        <f>ROUND(SUM(G157:G191),2)</f>
        <v>0</v>
      </c>
      <c r="H156" s="116">
        <f t="shared" ref="H156" si="36">ROUND(SUM(H157:H191),2)</f>
        <v>0</v>
      </c>
      <c r="I156" s="116">
        <f t="shared" ref="I156" si="37">ROUND(SUM(I157:I191),2)</f>
        <v>0</v>
      </c>
      <c r="J156" s="116">
        <f t="shared" ref="J156" si="38">ROUND(SUM(J157:J191),2)</f>
        <v>0</v>
      </c>
      <c r="K156" s="116">
        <f t="shared" ref="K156" si="39">ROUND(SUM(K157:K191),2)</f>
        <v>0</v>
      </c>
      <c r="L156" s="116">
        <f t="shared" ref="L156" si="40">ROUND(SUM(L157:L191),2)</f>
        <v>0</v>
      </c>
      <c r="M156" s="116">
        <f t="shared" ref="M156" si="41">ROUND(SUM(M157:M191),2)</f>
        <v>0</v>
      </c>
      <c r="N156" s="116">
        <f t="shared" ref="N156" si="42">ROUND(SUM(N157:N191),2)</f>
        <v>0</v>
      </c>
      <c r="O156" s="116">
        <f t="shared" ref="O156" si="43">ROUND(SUM(O157:O191),2)</f>
        <v>0</v>
      </c>
      <c r="P156" s="116">
        <f t="shared" ref="P156:Q156" si="44">ROUND(SUM(P157:P191),2)</f>
        <v>0</v>
      </c>
      <c r="Q156" s="70">
        <f t="shared" si="44"/>
        <v>0</v>
      </c>
      <c r="R156" s="169" t="str">
        <f>IF(SUM(G156:P156)=SUM(Q157:Q191),"match","sum error")</f>
        <v>match</v>
      </c>
      <c r="S156" s="168"/>
      <c r="T156" s="177">
        <f>SUM(U157:AD157)</f>
        <v>0</v>
      </c>
      <c r="U156" s="172" t="str">
        <f t="shared" ref="U156:AD156" si="45">G$11</f>
        <v>PR</v>
      </c>
      <c r="V156" s="172" t="str">
        <f t="shared" si="45"/>
        <v>PM</v>
      </c>
      <c r="W156" s="172" t="str">
        <f t="shared" si="45"/>
        <v>SENG</v>
      </c>
      <c r="X156" s="172" t="str">
        <f t="shared" si="45"/>
        <v>ENG</v>
      </c>
      <c r="Y156" s="172" t="str">
        <f t="shared" si="45"/>
        <v>SDES</v>
      </c>
      <c r="Z156" s="172" t="str">
        <f t="shared" si="45"/>
        <v>DES</v>
      </c>
      <c r="AA156" s="172" t="str">
        <f t="shared" si="45"/>
        <v>TECH</v>
      </c>
      <c r="AB156" s="172" t="str">
        <f t="shared" si="45"/>
        <v>ADM</v>
      </c>
      <c r="AC156" s="172" t="str">
        <f t="shared" si="45"/>
        <v>UD1</v>
      </c>
      <c r="AD156" s="172" t="str">
        <f t="shared" si="45"/>
        <v>UD2</v>
      </c>
      <c r="AE156" s="168"/>
      <c r="AF156" s="168"/>
      <c r="AG156" s="168"/>
      <c r="AH156" s="168"/>
      <c r="AI156" s="168"/>
      <c r="AJ156" s="168"/>
      <c r="AK156" s="168"/>
      <c r="AL156" s="168"/>
      <c r="AM156" s="168"/>
      <c r="AN156" s="168"/>
      <c r="AO156" s="168"/>
      <c r="AP156" s="168"/>
      <c r="AQ156" s="168"/>
      <c r="AR156" s="168"/>
      <c r="AS156" s="168"/>
      <c r="AT156" s="168"/>
      <c r="AU156" s="168"/>
      <c r="AV156" s="168"/>
      <c r="AW156" s="168"/>
    </row>
    <row r="157" spans="1:49" s="3" customFormat="1" x14ac:dyDescent="0.2">
      <c r="A157" s="254">
        <v>1</v>
      </c>
      <c r="B157" s="528"/>
      <c r="C157" s="528"/>
      <c r="D157" s="528"/>
      <c r="E157" s="528"/>
      <c r="F157" s="528"/>
      <c r="G157" s="118"/>
      <c r="H157" s="118"/>
      <c r="I157" s="118"/>
      <c r="J157" s="118"/>
      <c r="K157" s="118"/>
      <c r="L157" s="118"/>
      <c r="M157" s="118"/>
      <c r="N157" s="118"/>
      <c r="O157" s="117"/>
      <c r="P157" s="118"/>
      <c r="Q157" s="164">
        <f>ROUND(SUM(G157:P157),2)</f>
        <v>0</v>
      </c>
      <c r="R157" s="170"/>
      <c r="S157" s="168"/>
      <c r="T157" s="168"/>
      <c r="U157" s="174">
        <f>G156*'Staffing Plan'!$M$25</f>
        <v>0</v>
      </c>
      <c r="V157" s="174">
        <f>H156*'Staffing Plan'!$M$33</f>
        <v>0</v>
      </c>
      <c r="W157" s="174">
        <f>I156*'Staffing Plan'!$M$47</f>
        <v>0</v>
      </c>
      <c r="X157" s="174">
        <f>J156*'Staffing Plan'!$M$61</f>
        <v>0</v>
      </c>
      <c r="Y157" s="174">
        <f>K156*'Staffing Plan'!$M$75</f>
        <v>0</v>
      </c>
      <c r="Z157" s="174">
        <f>L156*'Staffing Plan'!$M$89</f>
        <v>0</v>
      </c>
      <c r="AA157" s="174">
        <f>M156*'Staffing Plan'!$M$103</f>
        <v>0</v>
      </c>
      <c r="AB157" s="174">
        <f>N156*'Staffing Plan'!$M$117</f>
        <v>0</v>
      </c>
      <c r="AC157" s="174">
        <f>O156*'Staffing Plan'!$M$131</f>
        <v>0</v>
      </c>
      <c r="AD157" s="174">
        <f>P156*'Staffing Plan'!$M$145</f>
        <v>0</v>
      </c>
      <c r="AE157" s="168"/>
      <c r="AF157" s="168"/>
      <c r="AG157" s="168"/>
      <c r="AH157" s="168"/>
      <c r="AI157" s="168"/>
      <c r="AJ157" s="168"/>
      <c r="AK157" s="168"/>
      <c r="AL157" s="168"/>
      <c r="AM157" s="168"/>
      <c r="AN157" s="168"/>
      <c r="AO157" s="168"/>
      <c r="AP157" s="168"/>
      <c r="AQ157" s="168"/>
      <c r="AR157" s="168"/>
      <c r="AS157" s="168"/>
      <c r="AT157" s="168"/>
      <c r="AU157" s="168"/>
      <c r="AV157" s="168"/>
      <c r="AW157" s="168"/>
    </row>
    <row r="158" spans="1:49" s="3" customFormat="1" ht="15" customHeight="1" x14ac:dyDescent="0.2">
      <c r="A158" s="254">
        <v>2</v>
      </c>
      <c r="B158" s="528"/>
      <c r="C158" s="528"/>
      <c r="D158" s="528"/>
      <c r="E158" s="528"/>
      <c r="F158" s="528"/>
      <c r="G158" s="118"/>
      <c r="H158" s="118"/>
      <c r="I158" s="118"/>
      <c r="J158" s="118"/>
      <c r="K158" s="118"/>
      <c r="L158" s="118"/>
      <c r="M158" s="118"/>
      <c r="N158" s="118"/>
      <c r="O158" s="117"/>
      <c r="P158" s="118"/>
      <c r="Q158" s="164">
        <f t="shared" ref="Q158:Q191" si="46">ROUND(SUM(G158:P158),2)</f>
        <v>0</v>
      </c>
      <c r="R158" s="170"/>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row>
    <row r="159" spans="1:49" s="3" customFormat="1" ht="15" customHeight="1" x14ac:dyDescent="0.2">
      <c r="A159" s="254">
        <v>3</v>
      </c>
      <c r="B159" s="528"/>
      <c r="C159" s="528"/>
      <c r="D159" s="528"/>
      <c r="E159" s="528"/>
      <c r="F159" s="528"/>
      <c r="G159" s="118"/>
      <c r="H159" s="118"/>
      <c r="I159" s="118"/>
      <c r="J159" s="118"/>
      <c r="K159" s="118"/>
      <c r="L159" s="118"/>
      <c r="M159" s="118"/>
      <c r="N159" s="118"/>
      <c r="O159" s="117"/>
      <c r="P159" s="118"/>
      <c r="Q159" s="165">
        <f t="shared" si="46"/>
        <v>0</v>
      </c>
      <c r="R159" s="170"/>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row>
    <row r="160" spans="1:49" s="3" customFormat="1" ht="15" customHeight="1" x14ac:dyDescent="0.2">
      <c r="A160" s="254">
        <v>4</v>
      </c>
      <c r="B160" s="528"/>
      <c r="C160" s="528"/>
      <c r="D160" s="528"/>
      <c r="E160" s="528"/>
      <c r="F160" s="528"/>
      <c r="G160" s="118"/>
      <c r="H160" s="118"/>
      <c r="I160" s="118"/>
      <c r="J160" s="118"/>
      <c r="K160" s="118"/>
      <c r="L160" s="118"/>
      <c r="M160" s="118"/>
      <c r="N160" s="118"/>
      <c r="O160" s="117"/>
      <c r="P160" s="118"/>
      <c r="Q160" s="164">
        <f t="shared" si="46"/>
        <v>0</v>
      </c>
      <c r="R160" s="170"/>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row>
    <row r="161" spans="1:49" s="3" customFormat="1" ht="15" customHeight="1" x14ac:dyDescent="0.2">
      <c r="A161" s="254">
        <v>5</v>
      </c>
      <c r="B161" s="528"/>
      <c r="C161" s="528"/>
      <c r="D161" s="528"/>
      <c r="E161" s="528"/>
      <c r="F161" s="528"/>
      <c r="G161" s="118"/>
      <c r="H161" s="118"/>
      <c r="I161" s="118"/>
      <c r="J161" s="118"/>
      <c r="K161" s="118"/>
      <c r="L161" s="118"/>
      <c r="M161" s="118"/>
      <c r="N161" s="118"/>
      <c r="O161" s="117"/>
      <c r="P161" s="118"/>
      <c r="Q161" s="165">
        <f t="shared" si="46"/>
        <v>0</v>
      </c>
      <c r="R161" s="170"/>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row>
    <row r="162" spans="1:49" s="3" customFormat="1" ht="15" customHeight="1" x14ac:dyDescent="0.2">
      <c r="A162" s="254">
        <v>6</v>
      </c>
      <c r="B162" s="528"/>
      <c r="C162" s="528"/>
      <c r="D162" s="528"/>
      <c r="E162" s="528"/>
      <c r="F162" s="528"/>
      <c r="G162" s="118"/>
      <c r="H162" s="118"/>
      <c r="I162" s="118"/>
      <c r="J162" s="118"/>
      <c r="K162" s="118"/>
      <c r="L162" s="118"/>
      <c r="M162" s="118"/>
      <c r="N162" s="118"/>
      <c r="O162" s="117"/>
      <c r="P162" s="118"/>
      <c r="Q162" s="164">
        <f t="shared" si="46"/>
        <v>0</v>
      </c>
      <c r="R162" s="170"/>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row>
    <row r="163" spans="1:49" s="3" customFormat="1" x14ac:dyDescent="0.2">
      <c r="A163" s="69"/>
      <c r="B163" s="528"/>
      <c r="C163" s="528"/>
      <c r="D163" s="528"/>
      <c r="E163" s="528"/>
      <c r="F163" s="528"/>
      <c r="G163" s="118"/>
      <c r="H163" s="118"/>
      <c r="I163" s="118"/>
      <c r="J163" s="118"/>
      <c r="K163" s="118"/>
      <c r="L163" s="118"/>
      <c r="M163" s="118"/>
      <c r="N163" s="118"/>
      <c r="O163" s="117"/>
      <c r="P163" s="118"/>
      <c r="Q163" s="165">
        <f t="shared" si="46"/>
        <v>0</v>
      </c>
      <c r="R163" s="170"/>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row>
    <row r="164" spans="1:49" s="3" customFormat="1" x14ac:dyDescent="0.2">
      <c r="A164" s="69"/>
      <c r="B164" s="528"/>
      <c r="C164" s="528"/>
      <c r="D164" s="528"/>
      <c r="E164" s="528"/>
      <c r="F164" s="528"/>
      <c r="G164" s="118"/>
      <c r="H164" s="118"/>
      <c r="I164" s="118"/>
      <c r="J164" s="118"/>
      <c r="K164" s="118"/>
      <c r="L164" s="118"/>
      <c r="M164" s="118"/>
      <c r="N164" s="118"/>
      <c r="O164" s="117"/>
      <c r="P164" s="118"/>
      <c r="Q164" s="164">
        <f t="shared" si="46"/>
        <v>0</v>
      </c>
      <c r="R164" s="170"/>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row>
    <row r="165" spans="1:49" s="3" customFormat="1" x14ac:dyDescent="0.2">
      <c r="A165" s="69"/>
      <c r="B165" s="528"/>
      <c r="C165" s="528"/>
      <c r="D165" s="528"/>
      <c r="E165" s="528"/>
      <c r="F165" s="528"/>
      <c r="G165" s="118"/>
      <c r="H165" s="118"/>
      <c r="I165" s="118"/>
      <c r="J165" s="118"/>
      <c r="K165" s="118"/>
      <c r="L165" s="118"/>
      <c r="M165" s="118"/>
      <c r="N165" s="118"/>
      <c r="O165" s="117"/>
      <c r="P165" s="118"/>
      <c r="Q165" s="165">
        <f t="shared" si="46"/>
        <v>0</v>
      </c>
      <c r="R165" s="170"/>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row>
    <row r="166" spans="1:49" s="3" customFormat="1" x14ac:dyDescent="0.2">
      <c r="A166" s="69"/>
      <c r="B166" s="528"/>
      <c r="C166" s="528"/>
      <c r="D166" s="528"/>
      <c r="E166" s="528"/>
      <c r="F166" s="528"/>
      <c r="G166" s="118"/>
      <c r="H166" s="118"/>
      <c r="I166" s="118"/>
      <c r="J166" s="118"/>
      <c r="K166" s="118"/>
      <c r="L166" s="118"/>
      <c r="M166" s="118"/>
      <c r="N166" s="118"/>
      <c r="O166" s="117"/>
      <c r="P166" s="118"/>
      <c r="Q166" s="164">
        <f t="shared" si="46"/>
        <v>0</v>
      </c>
      <c r="R166" s="170"/>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row>
    <row r="167" spans="1:49" s="3" customFormat="1" x14ac:dyDescent="0.2">
      <c r="A167" s="69"/>
      <c r="B167" s="528"/>
      <c r="C167" s="528"/>
      <c r="D167" s="528"/>
      <c r="E167" s="528"/>
      <c r="F167" s="528"/>
      <c r="G167" s="118"/>
      <c r="H167" s="118"/>
      <c r="I167" s="118"/>
      <c r="J167" s="118"/>
      <c r="K167" s="118"/>
      <c r="L167" s="118"/>
      <c r="M167" s="118"/>
      <c r="N167" s="118"/>
      <c r="O167" s="117"/>
      <c r="P167" s="118"/>
      <c r="Q167" s="165">
        <f t="shared" si="46"/>
        <v>0</v>
      </c>
      <c r="R167" s="170"/>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row>
    <row r="168" spans="1:49" s="3" customFormat="1" x14ac:dyDescent="0.2">
      <c r="A168" s="69"/>
      <c r="B168" s="528"/>
      <c r="C168" s="528"/>
      <c r="D168" s="528"/>
      <c r="E168" s="528"/>
      <c r="F168" s="528"/>
      <c r="G168" s="118"/>
      <c r="H168" s="118"/>
      <c r="I168" s="118"/>
      <c r="J168" s="118"/>
      <c r="K168" s="118"/>
      <c r="L168" s="118"/>
      <c r="M168" s="118"/>
      <c r="N168" s="118"/>
      <c r="O168" s="117"/>
      <c r="P168" s="118"/>
      <c r="Q168" s="164">
        <f t="shared" si="46"/>
        <v>0</v>
      </c>
      <c r="R168" s="170"/>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row>
    <row r="169" spans="1:49" s="3" customFormat="1" x14ac:dyDescent="0.2">
      <c r="A169" s="69"/>
      <c r="B169" s="528"/>
      <c r="C169" s="528"/>
      <c r="D169" s="528"/>
      <c r="E169" s="528"/>
      <c r="F169" s="528"/>
      <c r="G169" s="118"/>
      <c r="H169" s="118"/>
      <c r="I169" s="118"/>
      <c r="J169" s="118"/>
      <c r="K169" s="118"/>
      <c r="L169" s="118"/>
      <c r="M169" s="118"/>
      <c r="N169" s="118"/>
      <c r="O169" s="117"/>
      <c r="P169" s="118"/>
      <c r="Q169" s="165">
        <f t="shared" si="46"/>
        <v>0</v>
      </c>
      <c r="R169" s="170"/>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row>
    <row r="170" spans="1:49" s="3" customFormat="1" x14ac:dyDescent="0.2">
      <c r="A170" s="69"/>
      <c r="B170" s="528"/>
      <c r="C170" s="528"/>
      <c r="D170" s="528"/>
      <c r="E170" s="528"/>
      <c r="F170" s="528"/>
      <c r="G170" s="118"/>
      <c r="H170" s="118"/>
      <c r="I170" s="118"/>
      <c r="J170" s="118"/>
      <c r="K170" s="118"/>
      <c r="L170" s="118"/>
      <c r="M170" s="118"/>
      <c r="N170" s="118"/>
      <c r="O170" s="117"/>
      <c r="P170" s="118"/>
      <c r="Q170" s="164">
        <f t="shared" si="46"/>
        <v>0</v>
      </c>
      <c r="R170" s="170"/>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row>
    <row r="171" spans="1:49" s="3" customFormat="1" x14ac:dyDescent="0.2">
      <c r="A171" s="69"/>
      <c r="B171" s="528"/>
      <c r="C171" s="528"/>
      <c r="D171" s="528"/>
      <c r="E171" s="528"/>
      <c r="F171" s="528"/>
      <c r="G171" s="118"/>
      <c r="H171" s="118"/>
      <c r="I171" s="118"/>
      <c r="J171" s="118"/>
      <c r="K171" s="118"/>
      <c r="L171" s="118"/>
      <c r="M171" s="118"/>
      <c r="N171" s="118"/>
      <c r="O171" s="117"/>
      <c r="P171" s="118"/>
      <c r="Q171" s="165">
        <f t="shared" si="46"/>
        <v>0</v>
      </c>
      <c r="R171" s="170"/>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row>
    <row r="172" spans="1:49" s="3" customFormat="1" x14ac:dyDescent="0.2">
      <c r="A172" s="69"/>
      <c r="B172" s="528"/>
      <c r="C172" s="528"/>
      <c r="D172" s="528"/>
      <c r="E172" s="528"/>
      <c r="F172" s="528"/>
      <c r="G172" s="118"/>
      <c r="H172" s="118"/>
      <c r="I172" s="118"/>
      <c r="J172" s="118"/>
      <c r="K172" s="118"/>
      <c r="L172" s="118"/>
      <c r="M172" s="118"/>
      <c r="N172" s="118"/>
      <c r="O172" s="117"/>
      <c r="P172" s="118"/>
      <c r="Q172" s="164">
        <f t="shared" si="46"/>
        <v>0</v>
      </c>
      <c r="R172" s="170"/>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row>
    <row r="173" spans="1:49" s="3" customFormat="1" x14ac:dyDescent="0.2">
      <c r="A173" s="69"/>
      <c r="B173" s="528"/>
      <c r="C173" s="528"/>
      <c r="D173" s="528"/>
      <c r="E173" s="528"/>
      <c r="F173" s="528"/>
      <c r="G173" s="118"/>
      <c r="H173" s="118"/>
      <c r="I173" s="118"/>
      <c r="J173" s="118"/>
      <c r="K173" s="118"/>
      <c r="L173" s="118"/>
      <c r="M173" s="118"/>
      <c r="N173" s="118"/>
      <c r="O173" s="117"/>
      <c r="P173" s="118"/>
      <c r="Q173" s="165">
        <f t="shared" si="46"/>
        <v>0</v>
      </c>
      <c r="R173" s="170"/>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row>
    <row r="174" spans="1:49" s="3" customFormat="1" x14ac:dyDescent="0.2">
      <c r="A174" s="69"/>
      <c r="B174" s="528"/>
      <c r="C174" s="528"/>
      <c r="D174" s="528"/>
      <c r="E174" s="528"/>
      <c r="F174" s="528"/>
      <c r="G174" s="118"/>
      <c r="H174" s="118"/>
      <c r="I174" s="118"/>
      <c r="J174" s="118"/>
      <c r="K174" s="118"/>
      <c r="L174" s="118"/>
      <c r="M174" s="118"/>
      <c r="N174" s="118"/>
      <c r="O174" s="117"/>
      <c r="P174" s="118"/>
      <c r="Q174" s="164">
        <f t="shared" si="46"/>
        <v>0</v>
      </c>
      <c r="R174" s="170"/>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row>
    <row r="175" spans="1:49" s="3" customFormat="1" x14ac:dyDescent="0.2">
      <c r="A175" s="69"/>
      <c r="B175" s="528"/>
      <c r="C175" s="528"/>
      <c r="D175" s="528"/>
      <c r="E175" s="528"/>
      <c r="F175" s="528"/>
      <c r="G175" s="118"/>
      <c r="H175" s="118"/>
      <c r="I175" s="118"/>
      <c r="J175" s="118"/>
      <c r="K175" s="118"/>
      <c r="L175" s="118"/>
      <c r="M175" s="118"/>
      <c r="N175" s="118"/>
      <c r="O175" s="117"/>
      <c r="P175" s="118"/>
      <c r="Q175" s="165">
        <f t="shared" si="46"/>
        <v>0</v>
      </c>
      <c r="R175" s="170"/>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row>
    <row r="176" spans="1:49" s="3" customFormat="1" x14ac:dyDescent="0.2">
      <c r="A176" s="69"/>
      <c r="B176" s="528"/>
      <c r="C176" s="528"/>
      <c r="D176" s="528"/>
      <c r="E176" s="528"/>
      <c r="F176" s="528"/>
      <c r="G176" s="118"/>
      <c r="H176" s="118"/>
      <c r="I176" s="118"/>
      <c r="J176" s="118"/>
      <c r="K176" s="118"/>
      <c r="L176" s="118"/>
      <c r="M176" s="118"/>
      <c r="N176" s="118"/>
      <c r="O176" s="117"/>
      <c r="P176" s="118"/>
      <c r="Q176" s="164">
        <f t="shared" si="46"/>
        <v>0</v>
      </c>
      <c r="R176" s="170"/>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row>
    <row r="177" spans="1:49" s="3" customFormat="1" x14ac:dyDescent="0.2">
      <c r="A177" s="69"/>
      <c r="B177" s="528"/>
      <c r="C177" s="528"/>
      <c r="D177" s="528"/>
      <c r="E177" s="528"/>
      <c r="F177" s="528"/>
      <c r="G177" s="118"/>
      <c r="H177" s="118"/>
      <c r="I177" s="118"/>
      <c r="J177" s="118"/>
      <c r="K177" s="118"/>
      <c r="L177" s="118"/>
      <c r="M177" s="118"/>
      <c r="N177" s="118"/>
      <c r="O177" s="117"/>
      <c r="P177" s="118"/>
      <c r="Q177" s="165">
        <f t="shared" si="46"/>
        <v>0</v>
      </c>
      <c r="R177" s="170"/>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row>
    <row r="178" spans="1:49" s="3" customFormat="1" x14ac:dyDescent="0.2">
      <c r="A178" s="69"/>
      <c r="B178" s="528"/>
      <c r="C178" s="528"/>
      <c r="D178" s="528"/>
      <c r="E178" s="528"/>
      <c r="F178" s="528"/>
      <c r="G178" s="118"/>
      <c r="H178" s="118"/>
      <c r="I178" s="118"/>
      <c r="J178" s="118"/>
      <c r="K178" s="118"/>
      <c r="L178" s="118"/>
      <c r="M178" s="118"/>
      <c r="N178" s="118"/>
      <c r="O178" s="117"/>
      <c r="P178" s="118"/>
      <c r="Q178" s="164">
        <f t="shared" si="46"/>
        <v>0</v>
      </c>
      <c r="R178" s="170"/>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row>
    <row r="179" spans="1:49" s="3" customFormat="1" x14ac:dyDescent="0.2">
      <c r="A179" s="69"/>
      <c r="B179" s="528"/>
      <c r="C179" s="528"/>
      <c r="D179" s="528"/>
      <c r="E179" s="528"/>
      <c r="F179" s="528"/>
      <c r="G179" s="118"/>
      <c r="H179" s="118"/>
      <c r="I179" s="118"/>
      <c r="J179" s="118"/>
      <c r="K179" s="118"/>
      <c r="L179" s="118"/>
      <c r="M179" s="118"/>
      <c r="N179" s="118"/>
      <c r="O179" s="117"/>
      <c r="P179" s="118"/>
      <c r="Q179" s="165">
        <f t="shared" si="46"/>
        <v>0</v>
      </c>
      <c r="R179" s="170"/>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row>
    <row r="180" spans="1:49" s="3" customFormat="1" x14ac:dyDescent="0.2">
      <c r="A180" s="69"/>
      <c r="B180" s="528"/>
      <c r="C180" s="528"/>
      <c r="D180" s="528"/>
      <c r="E180" s="528"/>
      <c r="F180" s="528"/>
      <c r="G180" s="118"/>
      <c r="H180" s="118"/>
      <c r="I180" s="118"/>
      <c r="J180" s="118"/>
      <c r="K180" s="118"/>
      <c r="L180" s="118"/>
      <c r="M180" s="118"/>
      <c r="N180" s="118"/>
      <c r="O180" s="117"/>
      <c r="P180" s="118"/>
      <c r="Q180" s="164">
        <f t="shared" si="46"/>
        <v>0</v>
      </c>
      <c r="R180" s="170"/>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row>
    <row r="181" spans="1:49" s="3" customFormat="1" x14ac:dyDescent="0.2">
      <c r="A181" s="69"/>
      <c r="B181" s="528"/>
      <c r="C181" s="528"/>
      <c r="D181" s="528"/>
      <c r="E181" s="528"/>
      <c r="F181" s="528"/>
      <c r="G181" s="118"/>
      <c r="H181" s="118"/>
      <c r="I181" s="118"/>
      <c r="J181" s="118"/>
      <c r="K181" s="118"/>
      <c r="L181" s="118"/>
      <c r="M181" s="118"/>
      <c r="N181" s="118"/>
      <c r="O181" s="117"/>
      <c r="P181" s="118"/>
      <c r="Q181" s="165">
        <f t="shared" si="46"/>
        <v>0</v>
      </c>
      <c r="R181" s="170"/>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row>
    <row r="182" spans="1:49" s="3" customFormat="1" x14ac:dyDescent="0.2">
      <c r="A182" s="69"/>
      <c r="B182" s="528"/>
      <c r="C182" s="528"/>
      <c r="D182" s="528"/>
      <c r="E182" s="528"/>
      <c r="F182" s="528"/>
      <c r="G182" s="118"/>
      <c r="H182" s="118"/>
      <c r="I182" s="118"/>
      <c r="J182" s="118"/>
      <c r="K182" s="118"/>
      <c r="L182" s="118"/>
      <c r="M182" s="118"/>
      <c r="N182" s="118"/>
      <c r="O182" s="117"/>
      <c r="P182" s="118"/>
      <c r="Q182" s="164">
        <f t="shared" si="46"/>
        <v>0</v>
      </c>
      <c r="R182" s="170"/>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row>
    <row r="183" spans="1:49" s="3" customFormat="1" x14ac:dyDescent="0.2">
      <c r="A183" s="69"/>
      <c r="B183" s="528"/>
      <c r="C183" s="528"/>
      <c r="D183" s="528"/>
      <c r="E183" s="528"/>
      <c r="F183" s="528"/>
      <c r="G183" s="118"/>
      <c r="H183" s="118"/>
      <c r="I183" s="118"/>
      <c r="J183" s="118"/>
      <c r="K183" s="118"/>
      <c r="L183" s="118"/>
      <c r="M183" s="118"/>
      <c r="N183" s="118"/>
      <c r="O183" s="117"/>
      <c r="P183" s="118"/>
      <c r="Q183" s="165">
        <f t="shared" si="46"/>
        <v>0</v>
      </c>
      <c r="R183" s="170"/>
      <c r="S183" s="168"/>
      <c r="T183" s="168"/>
      <c r="U183" s="168"/>
      <c r="V183" s="168"/>
      <c r="W183" s="168"/>
      <c r="X183" s="168"/>
      <c r="Y183" s="168"/>
      <c r="Z183" s="168"/>
      <c r="AA183" s="168"/>
      <c r="AB183" s="168"/>
      <c r="AC183" s="168"/>
      <c r="AD183" s="168"/>
      <c r="AE183" s="168"/>
      <c r="AF183" s="168"/>
      <c r="AG183" s="168"/>
      <c r="AH183" s="168"/>
      <c r="AI183" s="168"/>
      <c r="AJ183" s="168"/>
      <c r="AK183" s="168"/>
      <c r="AL183" s="168"/>
      <c r="AM183" s="168"/>
      <c r="AN183" s="168"/>
      <c r="AO183" s="168"/>
      <c r="AP183" s="168"/>
      <c r="AQ183" s="168"/>
      <c r="AR183" s="168"/>
      <c r="AS183" s="168"/>
      <c r="AT183" s="168"/>
      <c r="AU183" s="168"/>
      <c r="AV183" s="168"/>
      <c r="AW183" s="168"/>
    </row>
    <row r="184" spans="1:49" s="3" customFormat="1" x14ac:dyDescent="0.2">
      <c r="A184" s="69"/>
      <c r="B184" s="528"/>
      <c r="C184" s="528"/>
      <c r="D184" s="528"/>
      <c r="E184" s="528"/>
      <c r="F184" s="528"/>
      <c r="G184" s="118"/>
      <c r="H184" s="118"/>
      <c r="I184" s="118"/>
      <c r="J184" s="118"/>
      <c r="K184" s="118"/>
      <c r="L184" s="118"/>
      <c r="M184" s="118"/>
      <c r="N184" s="118"/>
      <c r="O184" s="117"/>
      <c r="P184" s="118"/>
      <c r="Q184" s="164">
        <f t="shared" si="46"/>
        <v>0</v>
      </c>
      <c r="R184" s="170"/>
      <c r="S184" s="168"/>
      <c r="T184" s="168"/>
      <c r="U184" s="168"/>
      <c r="V184" s="168"/>
      <c r="W184" s="168"/>
      <c r="X184" s="168"/>
      <c r="Y184" s="168"/>
      <c r="Z184" s="168"/>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68"/>
      <c r="AV184" s="168"/>
      <c r="AW184" s="168"/>
    </row>
    <row r="185" spans="1:49" s="3" customFormat="1" x14ac:dyDescent="0.2">
      <c r="A185" s="69"/>
      <c r="B185" s="528"/>
      <c r="C185" s="528"/>
      <c r="D185" s="528"/>
      <c r="E185" s="528"/>
      <c r="F185" s="528"/>
      <c r="G185" s="118"/>
      <c r="H185" s="118"/>
      <c r="I185" s="118"/>
      <c r="J185" s="118"/>
      <c r="K185" s="118"/>
      <c r="L185" s="118"/>
      <c r="M185" s="118"/>
      <c r="N185" s="118"/>
      <c r="O185" s="117"/>
      <c r="P185" s="118"/>
      <c r="Q185" s="165">
        <f t="shared" si="46"/>
        <v>0</v>
      </c>
      <c r="R185" s="170"/>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row>
    <row r="186" spans="1:49" s="3" customFormat="1" x14ac:dyDescent="0.2">
      <c r="A186" s="69"/>
      <c r="B186" s="528"/>
      <c r="C186" s="528"/>
      <c r="D186" s="528"/>
      <c r="E186" s="528"/>
      <c r="F186" s="528"/>
      <c r="G186" s="118"/>
      <c r="H186" s="118"/>
      <c r="I186" s="118"/>
      <c r="J186" s="118"/>
      <c r="K186" s="118"/>
      <c r="L186" s="118"/>
      <c r="M186" s="118"/>
      <c r="N186" s="118"/>
      <c r="O186" s="117"/>
      <c r="P186" s="118"/>
      <c r="Q186" s="164">
        <f t="shared" si="46"/>
        <v>0</v>
      </c>
      <c r="R186" s="170"/>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row>
    <row r="187" spans="1:49" s="3" customFormat="1" x14ac:dyDescent="0.2">
      <c r="A187" s="69"/>
      <c r="B187" s="528"/>
      <c r="C187" s="528"/>
      <c r="D187" s="528"/>
      <c r="E187" s="528"/>
      <c r="F187" s="528"/>
      <c r="G187" s="118"/>
      <c r="H187" s="118"/>
      <c r="I187" s="118"/>
      <c r="J187" s="118"/>
      <c r="K187" s="118"/>
      <c r="L187" s="118"/>
      <c r="M187" s="118"/>
      <c r="N187" s="118"/>
      <c r="O187" s="117"/>
      <c r="P187" s="118"/>
      <c r="Q187" s="165">
        <f t="shared" si="46"/>
        <v>0</v>
      </c>
      <c r="R187" s="170"/>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row>
    <row r="188" spans="1:49" s="3" customFormat="1" x14ac:dyDescent="0.2">
      <c r="A188" s="69"/>
      <c r="B188" s="528"/>
      <c r="C188" s="528"/>
      <c r="D188" s="528"/>
      <c r="E188" s="528"/>
      <c r="F188" s="528"/>
      <c r="G188" s="118"/>
      <c r="H188" s="118"/>
      <c r="I188" s="118"/>
      <c r="J188" s="118"/>
      <c r="K188" s="118"/>
      <c r="L188" s="118"/>
      <c r="M188" s="118"/>
      <c r="N188" s="118"/>
      <c r="O188" s="117"/>
      <c r="P188" s="118"/>
      <c r="Q188" s="164">
        <f t="shared" si="46"/>
        <v>0</v>
      </c>
      <c r="R188" s="170"/>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row>
    <row r="189" spans="1:49" s="3" customFormat="1" x14ac:dyDescent="0.2">
      <c r="A189" s="69"/>
      <c r="B189" s="528"/>
      <c r="C189" s="528"/>
      <c r="D189" s="528"/>
      <c r="E189" s="528"/>
      <c r="F189" s="528"/>
      <c r="G189" s="118"/>
      <c r="H189" s="118"/>
      <c r="I189" s="118"/>
      <c r="J189" s="118"/>
      <c r="K189" s="118"/>
      <c r="L189" s="118"/>
      <c r="M189" s="118"/>
      <c r="N189" s="118"/>
      <c r="O189" s="117"/>
      <c r="P189" s="118"/>
      <c r="Q189" s="165">
        <f t="shared" si="46"/>
        <v>0</v>
      </c>
      <c r="R189" s="170"/>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row>
    <row r="190" spans="1:49" s="3" customFormat="1" x14ac:dyDescent="0.2">
      <c r="A190" s="69"/>
      <c r="B190" s="528"/>
      <c r="C190" s="528"/>
      <c r="D190" s="528"/>
      <c r="E190" s="528"/>
      <c r="F190" s="528"/>
      <c r="G190" s="118"/>
      <c r="H190" s="118"/>
      <c r="I190" s="118"/>
      <c r="J190" s="118"/>
      <c r="K190" s="118"/>
      <c r="L190" s="118"/>
      <c r="M190" s="118"/>
      <c r="N190" s="118"/>
      <c r="O190" s="117"/>
      <c r="P190" s="118"/>
      <c r="Q190" s="164">
        <f t="shared" si="46"/>
        <v>0</v>
      </c>
      <c r="R190" s="170"/>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row>
    <row r="191" spans="1:49" s="3" customFormat="1" ht="15.75" thickBot="1" x14ac:dyDescent="0.25">
      <c r="A191" s="69"/>
      <c r="B191" s="528"/>
      <c r="C191" s="528"/>
      <c r="D191" s="528"/>
      <c r="E191" s="528"/>
      <c r="F191" s="528"/>
      <c r="G191" s="118"/>
      <c r="H191" s="118"/>
      <c r="I191" s="118"/>
      <c r="J191" s="118"/>
      <c r="K191" s="118"/>
      <c r="L191" s="118"/>
      <c r="M191" s="118"/>
      <c r="N191" s="118"/>
      <c r="O191" s="117"/>
      <c r="P191" s="118"/>
      <c r="Q191" s="166">
        <f t="shared" si="46"/>
        <v>0</v>
      </c>
      <c r="R191" s="170"/>
      <c r="S191" s="168"/>
      <c r="T191" s="168"/>
      <c r="U191" s="172"/>
      <c r="V191" s="172"/>
      <c r="W191" s="172"/>
      <c r="X191" s="172"/>
      <c r="Y191" s="172"/>
      <c r="Z191" s="172"/>
      <c r="AA191" s="172"/>
      <c r="AB191" s="172"/>
      <c r="AC191" s="172"/>
      <c r="AD191" s="168"/>
      <c r="AE191" s="168"/>
      <c r="AF191" s="168"/>
      <c r="AG191" s="168"/>
      <c r="AH191" s="168"/>
      <c r="AI191" s="168"/>
      <c r="AJ191" s="168"/>
      <c r="AK191" s="168"/>
      <c r="AL191" s="168"/>
      <c r="AM191" s="168"/>
      <c r="AN191" s="168"/>
      <c r="AO191" s="168"/>
      <c r="AP191" s="168"/>
      <c r="AQ191" s="168"/>
      <c r="AR191" s="168"/>
      <c r="AS191" s="168"/>
      <c r="AT191" s="168"/>
      <c r="AU191" s="168"/>
      <c r="AV191" s="168"/>
      <c r="AW191" s="168"/>
    </row>
    <row r="192" spans="1:49" s="3" customFormat="1" ht="15" customHeight="1" x14ac:dyDescent="0.2">
      <c r="A192" s="530" t="s">
        <v>95</v>
      </c>
      <c r="B192" s="531"/>
      <c r="C192" s="531"/>
      <c r="D192" s="531"/>
      <c r="E192" s="531"/>
      <c r="F192" s="532"/>
      <c r="G192" s="116">
        <f>ROUND(SUM(G193:G227),2)</f>
        <v>0</v>
      </c>
      <c r="H192" s="116">
        <f t="shared" ref="H192" si="47">ROUND(SUM(H193:H227),2)</f>
        <v>0</v>
      </c>
      <c r="I192" s="116">
        <f t="shared" ref="I192" si="48">ROUND(SUM(I193:I227),2)</f>
        <v>0</v>
      </c>
      <c r="J192" s="116">
        <f t="shared" ref="J192" si="49">ROUND(SUM(J193:J227),2)</f>
        <v>0</v>
      </c>
      <c r="K192" s="116">
        <f t="shared" ref="K192" si="50">ROUND(SUM(K193:K227),2)</f>
        <v>0</v>
      </c>
      <c r="L192" s="116">
        <f t="shared" ref="L192" si="51">ROUND(SUM(L193:L227),2)</f>
        <v>0</v>
      </c>
      <c r="M192" s="116">
        <f t="shared" ref="M192" si="52">ROUND(SUM(M193:M227),2)</f>
        <v>0</v>
      </c>
      <c r="N192" s="116">
        <f t="shared" ref="N192" si="53">ROUND(SUM(N193:N227),2)</f>
        <v>0</v>
      </c>
      <c r="O192" s="116">
        <f t="shared" ref="O192" si="54">ROUND(SUM(O193:O227),2)</f>
        <v>0</v>
      </c>
      <c r="P192" s="116">
        <f t="shared" ref="P192:Q192" si="55">ROUND(SUM(P193:P227),2)</f>
        <v>0</v>
      </c>
      <c r="Q192" s="70">
        <f t="shared" si="55"/>
        <v>0</v>
      </c>
      <c r="R192" s="169" t="str">
        <f>IF(SUM(G192:P192)=SUM(Q193:Q227),"match","sum error")</f>
        <v>match</v>
      </c>
      <c r="S192" s="168"/>
      <c r="T192" s="177">
        <f>SUM(U193:AD193)</f>
        <v>0</v>
      </c>
      <c r="U192" s="172" t="str">
        <f t="shared" ref="U192:AD192" si="56">G$11</f>
        <v>PR</v>
      </c>
      <c r="V192" s="172" t="str">
        <f t="shared" si="56"/>
        <v>PM</v>
      </c>
      <c r="W192" s="172" t="str">
        <f t="shared" si="56"/>
        <v>SENG</v>
      </c>
      <c r="X192" s="172" t="str">
        <f t="shared" si="56"/>
        <v>ENG</v>
      </c>
      <c r="Y192" s="172" t="str">
        <f t="shared" si="56"/>
        <v>SDES</v>
      </c>
      <c r="Z192" s="172" t="str">
        <f t="shared" si="56"/>
        <v>DES</v>
      </c>
      <c r="AA192" s="172" t="str">
        <f t="shared" si="56"/>
        <v>TECH</v>
      </c>
      <c r="AB192" s="172" t="str">
        <f t="shared" si="56"/>
        <v>ADM</v>
      </c>
      <c r="AC192" s="172" t="str">
        <f t="shared" si="56"/>
        <v>UD1</v>
      </c>
      <c r="AD192" s="172" t="str">
        <f t="shared" si="56"/>
        <v>UD2</v>
      </c>
      <c r="AE192" s="168"/>
      <c r="AF192" s="168"/>
      <c r="AG192" s="168"/>
      <c r="AH192" s="168"/>
      <c r="AI192" s="168"/>
      <c r="AJ192" s="168"/>
      <c r="AK192" s="168"/>
      <c r="AL192" s="168"/>
      <c r="AM192" s="168"/>
      <c r="AN192" s="168"/>
      <c r="AO192" s="168"/>
      <c r="AP192" s="168"/>
      <c r="AQ192" s="168"/>
      <c r="AR192" s="168"/>
      <c r="AS192" s="168"/>
      <c r="AT192" s="168"/>
      <c r="AU192" s="168"/>
      <c r="AV192" s="168"/>
      <c r="AW192" s="168"/>
    </row>
    <row r="193" spans="1:49" s="3" customFormat="1" x14ac:dyDescent="0.2">
      <c r="A193" s="254">
        <v>1</v>
      </c>
      <c r="B193" s="528" t="s">
        <v>74</v>
      </c>
      <c r="C193" s="528"/>
      <c r="D193" s="528"/>
      <c r="E193" s="528"/>
      <c r="F193" s="529"/>
      <c r="G193" s="73"/>
      <c r="H193" s="73"/>
      <c r="I193" s="73"/>
      <c r="J193" s="73"/>
      <c r="K193" s="73"/>
      <c r="L193" s="73"/>
      <c r="M193" s="73"/>
      <c r="N193" s="73"/>
      <c r="O193" s="73"/>
      <c r="P193" s="118"/>
      <c r="Q193" s="164">
        <f>ROUND(SUM(G193:P193),2)</f>
        <v>0</v>
      </c>
      <c r="R193" s="170"/>
      <c r="S193" s="168"/>
      <c r="T193" s="168"/>
      <c r="U193" s="174">
        <f>G192*'Staffing Plan'!$M$25</f>
        <v>0</v>
      </c>
      <c r="V193" s="174">
        <f>H192*'Staffing Plan'!$M$33</f>
        <v>0</v>
      </c>
      <c r="W193" s="174">
        <f>I192*'Staffing Plan'!$M$47</f>
        <v>0</v>
      </c>
      <c r="X193" s="174">
        <f>J192*'Staffing Plan'!$M$61</f>
        <v>0</v>
      </c>
      <c r="Y193" s="174">
        <f>K192*'Staffing Plan'!$M$75</f>
        <v>0</v>
      </c>
      <c r="Z193" s="174">
        <f>L192*'Staffing Plan'!$M$89</f>
        <v>0</v>
      </c>
      <c r="AA193" s="174">
        <f>M192*'Staffing Plan'!$M$103</f>
        <v>0</v>
      </c>
      <c r="AB193" s="174">
        <f>N192*'Staffing Plan'!$M$117</f>
        <v>0</v>
      </c>
      <c r="AC193" s="174">
        <f>O192*'Staffing Plan'!$M$131</f>
        <v>0</v>
      </c>
      <c r="AD193" s="174">
        <f>P192*'Staffing Plan'!$M$145</f>
        <v>0</v>
      </c>
      <c r="AE193" s="168"/>
      <c r="AF193" s="168"/>
      <c r="AG193" s="168"/>
      <c r="AH193" s="168"/>
      <c r="AI193" s="168"/>
      <c r="AJ193" s="168"/>
      <c r="AK193" s="168"/>
      <c r="AL193" s="168"/>
      <c r="AM193" s="168"/>
      <c r="AN193" s="168"/>
      <c r="AO193" s="168"/>
      <c r="AP193" s="168"/>
      <c r="AQ193" s="168"/>
      <c r="AR193" s="168"/>
      <c r="AS193" s="168"/>
      <c r="AT193" s="168"/>
      <c r="AU193" s="168"/>
      <c r="AV193" s="168"/>
      <c r="AW193" s="168"/>
    </row>
    <row r="194" spans="1:49" s="3" customFormat="1" ht="15" customHeight="1" x14ac:dyDescent="0.2">
      <c r="A194" s="254">
        <v>2</v>
      </c>
      <c r="B194" s="528" t="s">
        <v>74</v>
      </c>
      <c r="C194" s="528"/>
      <c r="D194" s="528"/>
      <c r="E194" s="528"/>
      <c r="F194" s="529"/>
      <c r="G194" s="73"/>
      <c r="H194" s="73"/>
      <c r="I194" s="73"/>
      <c r="J194" s="73"/>
      <c r="K194" s="73"/>
      <c r="L194" s="73"/>
      <c r="M194" s="73"/>
      <c r="N194" s="73"/>
      <c r="O194" s="73"/>
      <c r="P194" s="118"/>
      <c r="Q194" s="164">
        <f t="shared" ref="Q194:Q227" si="57">ROUND(SUM(G194:P194),2)</f>
        <v>0</v>
      </c>
      <c r="R194" s="170"/>
      <c r="S194" s="168"/>
      <c r="T194" s="168"/>
      <c r="U194" s="168"/>
      <c r="V194" s="168"/>
      <c r="W194" s="168"/>
      <c r="X194" s="168"/>
      <c r="Y194" s="168"/>
      <c r="Z194" s="168"/>
      <c r="AA194" s="168"/>
      <c r="AB194" s="168"/>
      <c r="AC194" s="168"/>
      <c r="AD194" s="168"/>
      <c r="AE194" s="168"/>
      <c r="AF194" s="168"/>
      <c r="AG194" s="168"/>
      <c r="AH194" s="168"/>
      <c r="AI194" s="168"/>
      <c r="AJ194" s="168"/>
      <c r="AK194" s="168"/>
      <c r="AL194" s="168"/>
      <c r="AM194" s="168"/>
      <c r="AN194" s="168"/>
      <c r="AO194" s="168"/>
      <c r="AP194" s="168"/>
      <c r="AQ194" s="168"/>
      <c r="AR194" s="168"/>
      <c r="AS194" s="168"/>
      <c r="AT194" s="168"/>
      <c r="AU194" s="168"/>
      <c r="AV194" s="168"/>
      <c r="AW194" s="168"/>
    </row>
    <row r="195" spans="1:49" s="3" customFormat="1" ht="15" customHeight="1" x14ac:dyDescent="0.2">
      <c r="A195" s="254">
        <v>3</v>
      </c>
      <c r="B195" s="528" t="s">
        <v>74</v>
      </c>
      <c r="C195" s="528"/>
      <c r="D195" s="528"/>
      <c r="E195" s="528"/>
      <c r="F195" s="529"/>
      <c r="G195" s="73"/>
      <c r="H195" s="73"/>
      <c r="I195" s="73"/>
      <c r="J195" s="73"/>
      <c r="K195" s="73"/>
      <c r="L195" s="73"/>
      <c r="M195" s="73"/>
      <c r="N195" s="73"/>
      <c r="O195" s="73"/>
      <c r="P195" s="118"/>
      <c r="Q195" s="165">
        <f t="shared" si="57"/>
        <v>0</v>
      </c>
      <c r="R195" s="170"/>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68"/>
      <c r="AV195" s="168"/>
      <c r="AW195" s="168"/>
    </row>
    <row r="196" spans="1:49" s="3" customFormat="1" ht="15" customHeight="1" x14ac:dyDescent="0.2">
      <c r="A196" s="254">
        <v>4</v>
      </c>
      <c r="B196" s="528" t="s">
        <v>74</v>
      </c>
      <c r="C196" s="528"/>
      <c r="D196" s="528"/>
      <c r="E196" s="528"/>
      <c r="F196" s="529"/>
      <c r="G196" s="73"/>
      <c r="H196" s="73"/>
      <c r="I196" s="73"/>
      <c r="J196" s="73"/>
      <c r="K196" s="73"/>
      <c r="L196" s="73"/>
      <c r="M196" s="73"/>
      <c r="N196" s="73"/>
      <c r="O196" s="73"/>
      <c r="P196" s="118"/>
      <c r="Q196" s="164">
        <f t="shared" si="57"/>
        <v>0</v>
      </c>
      <c r="R196" s="170"/>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c r="AO196" s="168"/>
      <c r="AP196" s="168"/>
      <c r="AQ196" s="168"/>
      <c r="AR196" s="168"/>
      <c r="AS196" s="168"/>
      <c r="AT196" s="168"/>
      <c r="AU196" s="168"/>
      <c r="AV196" s="168"/>
      <c r="AW196" s="168"/>
    </row>
    <row r="197" spans="1:49" s="3" customFormat="1" ht="15" customHeight="1" x14ac:dyDescent="0.2">
      <c r="A197" s="254">
        <v>5</v>
      </c>
      <c r="B197" s="528" t="s">
        <v>74</v>
      </c>
      <c r="C197" s="528"/>
      <c r="D197" s="528"/>
      <c r="E197" s="528"/>
      <c r="F197" s="529"/>
      <c r="G197" s="73"/>
      <c r="H197" s="73"/>
      <c r="I197" s="73"/>
      <c r="J197" s="73"/>
      <c r="K197" s="73"/>
      <c r="L197" s="73"/>
      <c r="M197" s="73"/>
      <c r="N197" s="73"/>
      <c r="O197" s="73"/>
      <c r="P197" s="118"/>
      <c r="Q197" s="165">
        <f t="shared" si="57"/>
        <v>0</v>
      </c>
      <c r="R197" s="170"/>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row>
    <row r="198" spans="1:49" s="3" customFormat="1" ht="15" customHeight="1" x14ac:dyDescent="0.2">
      <c r="A198" s="254">
        <v>6</v>
      </c>
      <c r="B198" s="528" t="s">
        <v>74</v>
      </c>
      <c r="C198" s="528"/>
      <c r="D198" s="528"/>
      <c r="E198" s="528"/>
      <c r="F198" s="529"/>
      <c r="G198" s="73"/>
      <c r="H198" s="73"/>
      <c r="I198" s="73"/>
      <c r="J198" s="73"/>
      <c r="K198" s="73"/>
      <c r="L198" s="73"/>
      <c r="M198" s="73"/>
      <c r="N198" s="73"/>
      <c r="O198" s="73"/>
      <c r="P198" s="118"/>
      <c r="Q198" s="164">
        <f t="shared" si="57"/>
        <v>0</v>
      </c>
      <c r="R198" s="170"/>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row>
    <row r="199" spans="1:49" s="3" customFormat="1" x14ac:dyDescent="0.2">
      <c r="A199" s="255"/>
      <c r="B199" s="528"/>
      <c r="C199" s="528"/>
      <c r="D199" s="528"/>
      <c r="E199" s="528"/>
      <c r="F199" s="529"/>
      <c r="G199" s="73"/>
      <c r="H199" s="73"/>
      <c r="I199" s="73"/>
      <c r="J199" s="73"/>
      <c r="K199" s="73"/>
      <c r="L199" s="73"/>
      <c r="M199" s="73"/>
      <c r="N199" s="73"/>
      <c r="O199" s="73"/>
      <c r="P199" s="118"/>
      <c r="Q199" s="165">
        <f t="shared" si="57"/>
        <v>0</v>
      </c>
      <c r="R199" s="170"/>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8"/>
    </row>
    <row r="200" spans="1:49" s="3" customFormat="1" x14ac:dyDescent="0.2">
      <c r="A200" s="255"/>
      <c r="B200" s="528"/>
      <c r="C200" s="528"/>
      <c r="D200" s="528"/>
      <c r="E200" s="528"/>
      <c r="F200" s="529"/>
      <c r="G200" s="73"/>
      <c r="H200" s="73"/>
      <c r="I200" s="73"/>
      <c r="J200" s="73"/>
      <c r="K200" s="73"/>
      <c r="L200" s="73"/>
      <c r="M200" s="73"/>
      <c r="N200" s="73"/>
      <c r="O200" s="73"/>
      <c r="P200" s="118"/>
      <c r="Q200" s="164">
        <f t="shared" si="57"/>
        <v>0</v>
      </c>
      <c r="R200" s="170"/>
      <c r="S200" s="168"/>
      <c r="T200" s="168"/>
      <c r="U200" s="168"/>
      <c r="V200" s="168"/>
      <c r="W200" s="168"/>
      <c r="X200" s="168"/>
      <c r="Y200" s="168"/>
      <c r="Z200" s="168"/>
      <c r="AA200" s="168"/>
      <c r="AB200" s="168"/>
      <c r="AC200" s="168"/>
      <c r="AD200" s="168"/>
      <c r="AE200" s="168"/>
      <c r="AF200" s="168"/>
      <c r="AG200" s="168"/>
      <c r="AH200" s="168"/>
      <c r="AI200" s="168"/>
      <c r="AJ200" s="168"/>
      <c r="AK200" s="168"/>
      <c r="AL200" s="168"/>
      <c r="AM200" s="168"/>
      <c r="AN200" s="168"/>
      <c r="AO200" s="168"/>
      <c r="AP200" s="168"/>
      <c r="AQ200" s="168"/>
      <c r="AR200" s="168"/>
      <c r="AS200" s="168"/>
      <c r="AT200" s="168"/>
      <c r="AU200" s="168"/>
      <c r="AV200" s="168"/>
      <c r="AW200" s="168"/>
    </row>
    <row r="201" spans="1:49" s="3" customFormat="1" x14ac:dyDescent="0.2">
      <c r="A201" s="255"/>
      <c r="B201" s="528"/>
      <c r="C201" s="528"/>
      <c r="D201" s="528"/>
      <c r="E201" s="528"/>
      <c r="F201" s="529"/>
      <c r="G201" s="73"/>
      <c r="H201" s="73"/>
      <c r="I201" s="73"/>
      <c r="J201" s="73"/>
      <c r="K201" s="73"/>
      <c r="L201" s="73"/>
      <c r="M201" s="73"/>
      <c r="N201" s="73"/>
      <c r="O201" s="73"/>
      <c r="P201" s="118"/>
      <c r="Q201" s="165">
        <f t="shared" si="57"/>
        <v>0</v>
      </c>
      <c r="R201" s="170"/>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8"/>
    </row>
    <row r="202" spans="1:49" s="3" customFormat="1" x14ac:dyDescent="0.2">
      <c r="A202" s="255"/>
      <c r="B202" s="528"/>
      <c r="C202" s="528"/>
      <c r="D202" s="528"/>
      <c r="E202" s="528"/>
      <c r="F202" s="529"/>
      <c r="G202" s="73"/>
      <c r="H202" s="73"/>
      <c r="I202" s="73"/>
      <c r="J202" s="73"/>
      <c r="K202" s="73"/>
      <c r="L202" s="73"/>
      <c r="M202" s="73"/>
      <c r="N202" s="73"/>
      <c r="O202" s="73"/>
      <c r="P202" s="118"/>
      <c r="Q202" s="164">
        <f t="shared" si="57"/>
        <v>0</v>
      </c>
      <c r="R202" s="170"/>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row>
    <row r="203" spans="1:49" s="3" customFormat="1" x14ac:dyDescent="0.2">
      <c r="A203" s="255"/>
      <c r="B203" s="528"/>
      <c r="C203" s="528"/>
      <c r="D203" s="528"/>
      <c r="E203" s="528"/>
      <c r="F203" s="529"/>
      <c r="G203" s="73"/>
      <c r="H203" s="73"/>
      <c r="I203" s="73"/>
      <c r="J203" s="73"/>
      <c r="K203" s="73"/>
      <c r="L203" s="73"/>
      <c r="M203" s="73"/>
      <c r="N203" s="73"/>
      <c r="O203" s="73"/>
      <c r="P203" s="118"/>
      <c r="Q203" s="165">
        <f t="shared" si="57"/>
        <v>0</v>
      </c>
      <c r="R203" s="170"/>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68"/>
      <c r="AV203" s="168"/>
      <c r="AW203" s="168"/>
    </row>
    <row r="204" spans="1:49" s="3" customFormat="1" x14ac:dyDescent="0.2">
      <c r="A204" s="255"/>
      <c r="B204" s="528"/>
      <c r="C204" s="528"/>
      <c r="D204" s="528"/>
      <c r="E204" s="528"/>
      <c r="F204" s="529"/>
      <c r="G204" s="73"/>
      <c r="H204" s="73"/>
      <c r="I204" s="73"/>
      <c r="J204" s="73"/>
      <c r="K204" s="73"/>
      <c r="L204" s="73"/>
      <c r="M204" s="73"/>
      <c r="N204" s="73"/>
      <c r="O204" s="73"/>
      <c r="P204" s="118"/>
      <c r="Q204" s="164">
        <f t="shared" si="57"/>
        <v>0</v>
      </c>
      <c r="R204" s="170"/>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68"/>
      <c r="AV204" s="168"/>
      <c r="AW204" s="168"/>
    </row>
    <row r="205" spans="1:49" s="3" customFormat="1" x14ac:dyDescent="0.2">
      <c r="A205" s="255"/>
      <c r="B205" s="528"/>
      <c r="C205" s="528"/>
      <c r="D205" s="528"/>
      <c r="E205" s="528"/>
      <c r="F205" s="529"/>
      <c r="G205" s="73"/>
      <c r="H205" s="73"/>
      <c r="I205" s="73"/>
      <c r="J205" s="73"/>
      <c r="K205" s="73"/>
      <c r="L205" s="73"/>
      <c r="M205" s="73"/>
      <c r="N205" s="73"/>
      <c r="O205" s="73"/>
      <c r="P205" s="118"/>
      <c r="Q205" s="165">
        <f t="shared" si="57"/>
        <v>0</v>
      </c>
      <c r="R205" s="170"/>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row>
    <row r="206" spans="1:49" s="3" customFormat="1" x14ac:dyDescent="0.2">
      <c r="A206" s="255"/>
      <c r="B206" s="528"/>
      <c r="C206" s="528"/>
      <c r="D206" s="528"/>
      <c r="E206" s="528"/>
      <c r="F206" s="529"/>
      <c r="G206" s="73"/>
      <c r="H206" s="73"/>
      <c r="I206" s="73"/>
      <c r="J206" s="73"/>
      <c r="K206" s="73"/>
      <c r="L206" s="73"/>
      <c r="M206" s="73"/>
      <c r="N206" s="73"/>
      <c r="O206" s="73"/>
      <c r="P206" s="118"/>
      <c r="Q206" s="164">
        <f t="shared" si="57"/>
        <v>0</v>
      </c>
      <c r="R206" s="170"/>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68"/>
      <c r="AV206" s="168"/>
      <c r="AW206" s="168"/>
    </row>
    <row r="207" spans="1:49" s="3" customFormat="1" x14ac:dyDescent="0.2">
      <c r="A207" s="255"/>
      <c r="B207" s="528"/>
      <c r="C207" s="528"/>
      <c r="D207" s="528"/>
      <c r="E207" s="528"/>
      <c r="F207" s="529"/>
      <c r="G207" s="73"/>
      <c r="H207" s="73"/>
      <c r="I207" s="73"/>
      <c r="J207" s="73"/>
      <c r="K207" s="73"/>
      <c r="L207" s="73"/>
      <c r="M207" s="73"/>
      <c r="N207" s="73"/>
      <c r="O207" s="73"/>
      <c r="P207" s="118"/>
      <c r="Q207" s="165">
        <f t="shared" si="57"/>
        <v>0</v>
      </c>
      <c r="R207" s="170"/>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row>
    <row r="208" spans="1:49" s="3" customFormat="1" x14ac:dyDescent="0.2">
      <c r="A208" s="255"/>
      <c r="B208" s="528"/>
      <c r="C208" s="528"/>
      <c r="D208" s="528"/>
      <c r="E208" s="528"/>
      <c r="F208" s="529"/>
      <c r="G208" s="73"/>
      <c r="H208" s="73"/>
      <c r="I208" s="73"/>
      <c r="J208" s="73"/>
      <c r="K208" s="73"/>
      <c r="L208" s="73"/>
      <c r="M208" s="73"/>
      <c r="N208" s="73"/>
      <c r="O208" s="73"/>
      <c r="P208" s="118"/>
      <c r="Q208" s="164">
        <f t="shared" si="57"/>
        <v>0</v>
      </c>
      <c r="R208" s="170"/>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row>
    <row r="209" spans="1:49" s="3" customFormat="1" x14ac:dyDescent="0.2">
      <c r="A209" s="255"/>
      <c r="B209" s="528"/>
      <c r="C209" s="528"/>
      <c r="D209" s="528"/>
      <c r="E209" s="528"/>
      <c r="F209" s="529"/>
      <c r="G209" s="73"/>
      <c r="H209" s="73"/>
      <c r="I209" s="73"/>
      <c r="J209" s="73"/>
      <c r="K209" s="73"/>
      <c r="L209" s="73"/>
      <c r="M209" s="73"/>
      <c r="N209" s="73"/>
      <c r="O209" s="73"/>
      <c r="P209" s="118"/>
      <c r="Q209" s="165">
        <f t="shared" si="57"/>
        <v>0</v>
      </c>
      <c r="R209" s="170"/>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8"/>
      <c r="AT209" s="168"/>
      <c r="AU209" s="168"/>
      <c r="AV209" s="168"/>
      <c r="AW209" s="168"/>
    </row>
    <row r="210" spans="1:49" s="3" customFormat="1" x14ac:dyDescent="0.2">
      <c r="A210" s="255"/>
      <c r="B210" s="528"/>
      <c r="C210" s="528"/>
      <c r="D210" s="528"/>
      <c r="E210" s="528"/>
      <c r="F210" s="529"/>
      <c r="G210" s="73"/>
      <c r="H210" s="73"/>
      <c r="I210" s="73"/>
      <c r="J210" s="73"/>
      <c r="K210" s="73"/>
      <c r="L210" s="73"/>
      <c r="M210" s="73"/>
      <c r="N210" s="73"/>
      <c r="O210" s="73"/>
      <c r="P210" s="118"/>
      <c r="Q210" s="164">
        <f t="shared" si="57"/>
        <v>0</v>
      </c>
      <c r="R210" s="170"/>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row>
    <row r="211" spans="1:49" s="3" customFormat="1" x14ac:dyDescent="0.2">
      <c r="A211" s="255"/>
      <c r="B211" s="528"/>
      <c r="C211" s="528"/>
      <c r="D211" s="528"/>
      <c r="E211" s="528"/>
      <c r="F211" s="529"/>
      <c r="G211" s="73"/>
      <c r="H211" s="73"/>
      <c r="I211" s="73"/>
      <c r="J211" s="73"/>
      <c r="K211" s="73"/>
      <c r="L211" s="73"/>
      <c r="M211" s="73"/>
      <c r="N211" s="73"/>
      <c r="O211" s="73"/>
      <c r="P211" s="118"/>
      <c r="Q211" s="165">
        <f t="shared" si="57"/>
        <v>0</v>
      </c>
      <c r="R211" s="170"/>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row>
    <row r="212" spans="1:49" s="3" customFormat="1" x14ac:dyDescent="0.2">
      <c r="A212" s="255"/>
      <c r="B212" s="528"/>
      <c r="C212" s="528"/>
      <c r="D212" s="528"/>
      <c r="E212" s="528"/>
      <c r="F212" s="529"/>
      <c r="G212" s="73"/>
      <c r="H212" s="73"/>
      <c r="I212" s="73"/>
      <c r="J212" s="73"/>
      <c r="K212" s="73"/>
      <c r="L212" s="73"/>
      <c r="M212" s="73"/>
      <c r="N212" s="73"/>
      <c r="O212" s="73"/>
      <c r="P212" s="118"/>
      <c r="Q212" s="164">
        <f t="shared" si="57"/>
        <v>0</v>
      </c>
      <c r="R212" s="170"/>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8"/>
      <c r="AT212" s="168"/>
      <c r="AU212" s="168"/>
      <c r="AV212" s="168"/>
      <c r="AW212" s="168"/>
    </row>
    <row r="213" spans="1:49" s="3" customFormat="1" x14ac:dyDescent="0.2">
      <c r="A213" s="255"/>
      <c r="B213" s="528"/>
      <c r="C213" s="528"/>
      <c r="D213" s="528"/>
      <c r="E213" s="528"/>
      <c r="F213" s="529"/>
      <c r="G213" s="73"/>
      <c r="H213" s="73"/>
      <c r="I213" s="73"/>
      <c r="J213" s="73"/>
      <c r="K213" s="73"/>
      <c r="L213" s="73"/>
      <c r="M213" s="73"/>
      <c r="N213" s="73"/>
      <c r="O213" s="73"/>
      <c r="P213" s="118"/>
      <c r="Q213" s="165">
        <f t="shared" si="57"/>
        <v>0</v>
      </c>
      <c r="R213" s="170"/>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row>
    <row r="214" spans="1:49" s="3" customFormat="1" x14ac:dyDescent="0.2">
      <c r="A214" s="255"/>
      <c r="B214" s="528"/>
      <c r="C214" s="528"/>
      <c r="D214" s="528"/>
      <c r="E214" s="528"/>
      <c r="F214" s="529"/>
      <c r="G214" s="73"/>
      <c r="H214" s="73"/>
      <c r="I214" s="73"/>
      <c r="J214" s="73"/>
      <c r="K214" s="73"/>
      <c r="L214" s="73"/>
      <c r="M214" s="73"/>
      <c r="N214" s="73"/>
      <c r="O214" s="73"/>
      <c r="P214" s="118"/>
      <c r="Q214" s="164">
        <f t="shared" si="57"/>
        <v>0</v>
      </c>
      <c r="R214" s="170"/>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row>
    <row r="215" spans="1:49" s="3" customFormat="1" x14ac:dyDescent="0.2">
      <c r="A215" s="255"/>
      <c r="B215" s="528"/>
      <c r="C215" s="528"/>
      <c r="D215" s="528"/>
      <c r="E215" s="528"/>
      <c r="F215" s="529"/>
      <c r="G215" s="73"/>
      <c r="H215" s="73"/>
      <c r="I215" s="73"/>
      <c r="J215" s="73"/>
      <c r="K215" s="73"/>
      <c r="L215" s="73"/>
      <c r="M215" s="73"/>
      <c r="N215" s="73"/>
      <c r="O215" s="73"/>
      <c r="P215" s="118"/>
      <c r="Q215" s="165">
        <f t="shared" si="57"/>
        <v>0</v>
      </c>
      <c r="R215" s="170"/>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8"/>
    </row>
    <row r="216" spans="1:49" s="3" customFormat="1" x14ac:dyDescent="0.2">
      <c r="A216" s="255"/>
      <c r="B216" s="528"/>
      <c r="C216" s="528"/>
      <c r="D216" s="528"/>
      <c r="E216" s="528"/>
      <c r="F216" s="529"/>
      <c r="G216" s="73"/>
      <c r="H216" s="73"/>
      <c r="I216" s="73"/>
      <c r="J216" s="73"/>
      <c r="K216" s="73"/>
      <c r="L216" s="73"/>
      <c r="M216" s="73"/>
      <c r="N216" s="73"/>
      <c r="O216" s="73"/>
      <c r="P216" s="118"/>
      <c r="Q216" s="164">
        <f t="shared" si="57"/>
        <v>0</v>
      </c>
      <c r="R216" s="170"/>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8"/>
    </row>
    <row r="217" spans="1:49" s="3" customFormat="1" x14ac:dyDescent="0.2">
      <c r="A217" s="255"/>
      <c r="B217" s="528"/>
      <c r="C217" s="528"/>
      <c r="D217" s="528"/>
      <c r="E217" s="528"/>
      <c r="F217" s="529"/>
      <c r="G217" s="73"/>
      <c r="H217" s="73"/>
      <c r="I217" s="73"/>
      <c r="J217" s="73"/>
      <c r="K217" s="73"/>
      <c r="L217" s="73"/>
      <c r="M217" s="73"/>
      <c r="N217" s="73"/>
      <c r="O217" s="73"/>
      <c r="P217" s="118"/>
      <c r="Q217" s="165">
        <f t="shared" si="57"/>
        <v>0</v>
      </c>
      <c r="R217" s="170"/>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row>
    <row r="218" spans="1:49" s="3" customFormat="1" x14ac:dyDescent="0.2">
      <c r="A218" s="255"/>
      <c r="B218" s="528"/>
      <c r="C218" s="528"/>
      <c r="D218" s="528"/>
      <c r="E218" s="528"/>
      <c r="F218" s="529"/>
      <c r="G218" s="73"/>
      <c r="H218" s="73"/>
      <c r="I218" s="73"/>
      <c r="J218" s="73"/>
      <c r="K218" s="73"/>
      <c r="L218" s="73"/>
      <c r="M218" s="73"/>
      <c r="N218" s="73"/>
      <c r="O218" s="73"/>
      <c r="P218" s="118"/>
      <c r="Q218" s="164">
        <f t="shared" si="57"/>
        <v>0</v>
      </c>
      <c r="R218" s="170"/>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8"/>
    </row>
    <row r="219" spans="1:49" s="3" customFormat="1" x14ac:dyDescent="0.2">
      <c r="A219" s="255"/>
      <c r="B219" s="528"/>
      <c r="C219" s="528"/>
      <c r="D219" s="528"/>
      <c r="E219" s="528"/>
      <c r="F219" s="529"/>
      <c r="G219" s="73"/>
      <c r="H219" s="73"/>
      <c r="I219" s="73"/>
      <c r="J219" s="73"/>
      <c r="K219" s="73"/>
      <c r="L219" s="73"/>
      <c r="M219" s="73"/>
      <c r="N219" s="73"/>
      <c r="O219" s="73"/>
      <c r="P219" s="118"/>
      <c r="Q219" s="165">
        <f t="shared" si="57"/>
        <v>0</v>
      </c>
      <c r="R219" s="170"/>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row>
    <row r="220" spans="1:49" s="3" customFormat="1" x14ac:dyDescent="0.2">
      <c r="A220" s="255"/>
      <c r="B220" s="528"/>
      <c r="C220" s="528"/>
      <c r="D220" s="528"/>
      <c r="E220" s="528"/>
      <c r="F220" s="529"/>
      <c r="G220" s="73"/>
      <c r="H220" s="73"/>
      <c r="I220" s="73"/>
      <c r="J220" s="73"/>
      <c r="K220" s="73"/>
      <c r="L220" s="73"/>
      <c r="M220" s="73"/>
      <c r="N220" s="73"/>
      <c r="O220" s="73"/>
      <c r="P220" s="118"/>
      <c r="Q220" s="164">
        <f t="shared" si="57"/>
        <v>0</v>
      </c>
      <c r="R220" s="170"/>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row>
    <row r="221" spans="1:49" s="3" customFormat="1" x14ac:dyDescent="0.2">
      <c r="A221" s="255"/>
      <c r="B221" s="528"/>
      <c r="C221" s="528"/>
      <c r="D221" s="528"/>
      <c r="E221" s="528"/>
      <c r="F221" s="529"/>
      <c r="G221" s="73"/>
      <c r="H221" s="73"/>
      <c r="I221" s="73"/>
      <c r="J221" s="73"/>
      <c r="K221" s="73"/>
      <c r="L221" s="73"/>
      <c r="M221" s="73"/>
      <c r="N221" s="73"/>
      <c r="O221" s="73"/>
      <c r="P221" s="118"/>
      <c r="Q221" s="165">
        <f t="shared" si="57"/>
        <v>0</v>
      </c>
      <c r="R221" s="170"/>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row>
    <row r="222" spans="1:49" s="3" customFormat="1" x14ac:dyDescent="0.2">
      <c r="A222" s="255"/>
      <c r="B222" s="528"/>
      <c r="C222" s="528"/>
      <c r="D222" s="528"/>
      <c r="E222" s="528"/>
      <c r="F222" s="529"/>
      <c r="G222" s="73"/>
      <c r="H222" s="73"/>
      <c r="I222" s="73"/>
      <c r="J222" s="73"/>
      <c r="K222" s="73"/>
      <c r="L222" s="73"/>
      <c r="M222" s="73"/>
      <c r="N222" s="73"/>
      <c r="O222" s="73"/>
      <c r="P222" s="118"/>
      <c r="Q222" s="164">
        <f t="shared" si="57"/>
        <v>0</v>
      </c>
      <c r="R222" s="170"/>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c r="AW222" s="168"/>
    </row>
    <row r="223" spans="1:49" s="3" customFormat="1" x14ac:dyDescent="0.2">
      <c r="A223" s="255"/>
      <c r="B223" s="528"/>
      <c r="C223" s="528"/>
      <c r="D223" s="528"/>
      <c r="E223" s="528"/>
      <c r="F223" s="529"/>
      <c r="G223" s="73"/>
      <c r="H223" s="73"/>
      <c r="I223" s="73"/>
      <c r="J223" s="73"/>
      <c r="K223" s="73"/>
      <c r="L223" s="73"/>
      <c r="M223" s="73"/>
      <c r="N223" s="73"/>
      <c r="O223" s="73"/>
      <c r="P223" s="118"/>
      <c r="Q223" s="165">
        <f t="shared" si="57"/>
        <v>0</v>
      </c>
      <c r="R223" s="170"/>
      <c r="S223" s="168"/>
      <c r="T223" s="168"/>
      <c r="U223" s="168"/>
      <c r="V223" s="168"/>
      <c r="W223" s="168"/>
      <c r="X223" s="168"/>
      <c r="Y223" s="168"/>
      <c r="Z223" s="168"/>
      <c r="AA223" s="168"/>
      <c r="AB223" s="168"/>
      <c r="AC223" s="168"/>
      <c r="AD223" s="168"/>
      <c r="AE223" s="168"/>
      <c r="AF223" s="168"/>
      <c r="AG223" s="168"/>
      <c r="AH223" s="168"/>
      <c r="AI223" s="168"/>
      <c r="AJ223" s="168"/>
      <c r="AK223" s="168"/>
      <c r="AL223" s="168"/>
      <c r="AM223" s="168"/>
      <c r="AN223" s="168"/>
      <c r="AO223" s="168"/>
      <c r="AP223" s="168"/>
      <c r="AQ223" s="168"/>
      <c r="AR223" s="168"/>
      <c r="AS223" s="168"/>
      <c r="AT223" s="168"/>
      <c r="AU223" s="168"/>
      <c r="AV223" s="168"/>
      <c r="AW223" s="168"/>
    </row>
    <row r="224" spans="1:49" s="3" customFormat="1" x14ac:dyDescent="0.2">
      <c r="A224" s="255"/>
      <c r="B224" s="528"/>
      <c r="C224" s="528"/>
      <c r="D224" s="528"/>
      <c r="E224" s="528"/>
      <c r="F224" s="529"/>
      <c r="G224" s="73"/>
      <c r="H224" s="73"/>
      <c r="I224" s="73"/>
      <c r="J224" s="73"/>
      <c r="K224" s="73"/>
      <c r="L224" s="73"/>
      <c r="M224" s="73"/>
      <c r="N224" s="73"/>
      <c r="O224" s="73"/>
      <c r="P224" s="118"/>
      <c r="Q224" s="164">
        <f t="shared" si="57"/>
        <v>0</v>
      </c>
      <c r="R224" s="170"/>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68"/>
      <c r="AV224" s="168"/>
      <c r="AW224" s="168"/>
    </row>
    <row r="225" spans="1:49" s="3" customFormat="1" x14ac:dyDescent="0.2">
      <c r="A225" s="255"/>
      <c r="B225" s="528"/>
      <c r="C225" s="528"/>
      <c r="D225" s="528"/>
      <c r="E225" s="528"/>
      <c r="F225" s="529"/>
      <c r="G225" s="73"/>
      <c r="H225" s="73"/>
      <c r="I225" s="73"/>
      <c r="J225" s="73"/>
      <c r="K225" s="73"/>
      <c r="L225" s="73"/>
      <c r="M225" s="73"/>
      <c r="N225" s="73"/>
      <c r="O225" s="73"/>
      <c r="P225" s="118"/>
      <c r="Q225" s="165">
        <f t="shared" si="57"/>
        <v>0</v>
      </c>
      <c r="R225" s="170"/>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68"/>
      <c r="AV225" s="168"/>
      <c r="AW225" s="168"/>
    </row>
    <row r="226" spans="1:49" s="3" customFormat="1" x14ac:dyDescent="0.2">
      <c r="A226" s="255"/>
      <c r="B226" s="528"/>
      <c r="C226" s="528"/>
      <c r="D226" s="528"/>
      <c r="E226" s="528"/>
      <c r="F226" s="529"/>
      <c r="G226" s="73"/>
      <c r="H226" s="73"/>
      <c r="I226" s="73"/>
      <c r="J226" s="73"/>
      <c r="K226" s="73"/>
      <c r="L226" s="73"/>
      <c r="M226" s="73"/>
      <c r="N226" s="73"/>
      <c r="O226" s="73"/>
      <c r="P226" s="118"/>
      <c r="Q226" s="164">
        <f t="shared" si="57"/>
        <v>0</v>
      </c>
      <c r="R226" s="170"/>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8"/>
      <c r="AT226" s="168"/>
      <c r="AU226" s="168"/>
      <c r="AV226" s="168"/>
      <c r="AW226" s="168"/>
    </row>
    <row r="227" spans="1:49" s="3" customFormat="1" ht="15.75" thickBot="1" x14ac:dyDescent="0.25">
      <c r="A227" s="255"/>
      <c r="B227" s="528"/>
      <c r="C227" s="528"/>
      <c r="D227" s="528"/>
      <c r="E227" s="528"/>
      <c r="F227" s="529"/>
      <c r="G227" s="73"/>
      <c r="H227" s="73"/>
      <c r="I227" s="73"/>
      <c r="J227" s="73"/>
      <c r="K227" s="73"/>
      <c r="L227" s="73"/>
      <c r="M227" s="73"/>
      <c r="N227" s="73"/>
      <c r="O227" s="73"/>
      <c r="P227" s="167"/>
      <c r="Q227" s="166">
        <f t="shared" si="57"/>
        <v>0</v>
      </c>
      <c r="R227" s="170"/>
      <c r="S227" s="168"/>
      <c r="T227" s="168"/>
      <c r="U227" s="172"/>
      <c r="V227" s="172"/>
      <c r="W227" s="172"/>
      <c r="X227" s="172"/>
      <c r="Y227" s="172"/>
      <c r="Z227" s="172"/>
      <c r="AA227" s="172"/>
      <c r="AB227" s="172"/>
      <c r="AC227" s="172"/>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row>
    <row r="228" spans="1:49" s="3" customFormat="1" ht="15" customHeight="1" x14ac:dyDescent="0.2">
      <c r="A228" s="530" t="s">
        <v>96</v>
      </c>
      <c r="B228" s="531"/>
      <c r="C228" s="531"/>
      <c r="D228" s="531"/>
      <c r="E228" s="531"/>
      <c r="F228" s="532"/>
      <c r="G228" s="116">
        <f>ROUND(SUM(G229:G263),2)</f>
        <v>0</v>
      </c>
      <c r="H228" s="116">
        <f t="shared" ref="H228" si="58">ROUND(SUM(H229:H263),2)</f>
        <v>0</v>
      </c>
      <c r="I228" s="116">
        <f t="shared" ref="I228" si="59">ROUND(SUM(I229:I263),2)</f>
        <v>0</v>
      </c>
      <c r="J228" s="116">
        <f t="shared" ref="J228" si="60">ROUND(SUM(J229:J263),2)</f>
        <v>0</v>
      </c>
      <c r="K228" s="116">
        <f t="shared" ref="K228" si="61">ROUND(SUM(K229:K263),2)</f>
        <v>0</v>
      </c>
      <c r="L228" s="116">
        <f t="shared" ref="L228" si="62">ROUND(SUM(L229:L263),2)</f>
        <v>0</v>
      </c>
      <c r="M228" s="116">
        <f t="shared" ref="M228" si="63">ROUND(SUM(M229:M263),2)</f>
        <v>0</v>
      </c>
      <c r="N228" s="116">
        <f t="shared" ref="N228" si="64">ROUND(SUM(N229:N263),2)</f>
        <v>0</v>
      </c>
      <c r="O228" s="116">
        <f t="shared" ref="O228" si="65">ROUND(SUM(O229:O263),2)</f>
        <v>0</v>
      </c>
      <c r="P228" s="116">
        <f t="shared" ref="P228:Q228" si="66">ROUND(SUM(P229:P263),2)</f>
        <v>0</v>
      </c>
      <c r="Q228" s="70">
        <f t="shared" si="66"/>
        <v>0</v>
      </c>
      <c r="R228" s="169" t="str">
        <f>IF(SUM(G228:P228)=SUM(Q229:Q263),"match","sum error")</f>
        <v>match</v>
      </c>
      <c r="S228" s="168"/>
      <c r="T228" s="177">
        <f>SUM(U229:AD229)</f>
        <v>0</v>
      </c>
      <c r="U228" s="172" t="str">
        <f t="shared" ref="U228:AD228" si="67">G$11</f>
        <v>PR</v>
      </c>
      <c r="V228" s="172" t="str">
        <f t="shared" si="67"/>
        <v>PM</v>
      </c>
      <c r="W228" s="172" t="str">
        <f t="shared" si="67"/>
        <v>SENG</v>
      </c>
      <c r="X228" s="172" t="str">
        <f t="shared" si="67"/>
        <v>ENG</v>
      </c>
      <c r="Y228" s="172" t="str">
        <f t="shared" si="67"/>
        <v>SDES</v>
      </c>
      <c r="Z228" s="172" t="str">
        <f t="shared" si="67"/>
        <v>DES</v>
      </c>
      <c r="AA228" s="172" t="str">
        <f t="shared" si="67"/>
        <v>TECH</v>
      </c>
      <c r="AB228" s="172" t="str">
        <f t="shared" si="67"/>
        <v>ADM</v>
      </c>
      <c r="AC228" s="172" t="str">
        <f t="shared" si="67"/>
        <v>UD1</v>
      </c>
      <c r="AD228" s="172" t="str">
        <f t="shared" si="67"/>
        <v>UD2</v>
      </c>
      <c r="AE228" s="168"/>
      <c r="AF228" s="168"/>
      <c r="AG228" s="168"/>
      <c r="AH228" s="168"/>
      <c r="AI228" s="168"/>
      <c r="AJ228" s="168"/>
      <c r="AK228" s="168"/>
      <c r="AL228" s="168"/>
      <c r="AM228" s="168"/>
      <c r="AN228" s="168"/>
      <c r="AO228" s="168"/>
      <c r="AP228" s="168"/>
      <c r="AQ228" s="168"/>
      <c r="AR228" s="168"/>
      <c r="AS228" s="168"/>
      <c r="AT228" s="168"/>
      <c r="AU228" s="168"/>
      <c r="AV228" s="168"/>
      <c r="AW228" s="168"/>
    </row>
    <row r="229" spans="1:49" s="3" customFormat="1" x14ac:dyDescent="0.2">
      <c r="A229" s="254"/>
      <c r="B229" s="528"/>
      <c r="C229" s="528"/>
      <c r="D229" s="528"/>
      <c r="E229" s="528"/>
      <c r="F229" s="528"/>
      <c r="G229" s="118"/>
      <c r="H229" s="118"/>
      <c r="I229" s="118"/>
      <c r="J229" s="118"/>
      <c r="K229" s="118"/>
      <c r="L229" s="118"/>
      <c r="M229" s="118"/>
      <c r="N229" s="118"/>
      <c r="O229" s="117"/>
      <c r="P229" s="118"/>
      <c r="Q229" s="164">
        <f>ROUND(SUM(G229:P229),2)</f>
        <v>0</v>
      </c>
      <c r="R229" s="170"/>
      <c r="S229" s="168"/>
      <c r="T229" s="168"/>
      <c r="U229" s="174">
        <f>G228*'Staffing Plan'!$M$25</f>
        <v>0</v>
      </c>
      <c r="V229" s="174">
        <f>H228*'Staffing Plan'!$M$33</f>
        <v>0</v>
      </c>
      <c r="W229" s="174">
        <f>I228*'Staffing Plan'!$M$47</f>
        <v>0</v>
      </c>
      <c r="X229" s="174">
        <f>J228*'Staffing Plan'!$M$61</f>
        <v>0</v>
      </c>
      <c r="Y229" s="174">
        <f>K228*'Staffing Plan'!$M$75</f>
        <v>0</v>
      </c>
      <c r="Z229" s="174">
        <f>L228*'Staffing Plan'!$M$89</f>
        <v>0</v>
      </c>
      <c r="AA229" s="174">
        <f>M228*'Staffing Plan'!$M$103</f>
        <v>0</v>
      </c>
      <c r="AB229" s="174">
        <f>N228*'Staffing Plan'!$M$117</f>
        <v>0</v>
      </c>
      <c r="AC229" s="174">
        <f>O228*'Staffing Plan'!$M$131</f>
        <v>0</v>
      </c>
      <c r="AD229" s="174">
        <f>P228*'Staffing Plan'!$M$145</f>
        <v>0</v>
      </c>
      <c r="AE229" s="168"/>
      <c r="AF229" s="168"/>
      <c r="AG229" s="168"/>
      <c r="AH229" s="168"/>
      <c r="AI229" s="168"/>
      <c r="AJ229" s="168"/>
      <c r="AK229" s="168"/>
      <c r="AL229" s="168"/>
      <c r="AM229" s="168"/>
      <c r="AN229" s="168"/>
      <c r="AO229" s="168"/>
      <c r="AP229" s="168"/>
      <c r="AQ229" s="168"/>
      <c r="AR229" s="168"/>
      <c r="AS229" s="168"/>
      <c r="AT229" s="168"/>
      <c r="AU229" s="168"/>
      <c r="AV229" s="168"/>
      <c r="AW229" s="168"/>
    </row>
    <row r="230" spans="1:49" s="3" customFormat="1" ht="15" customHeight="1" x14ac:dyDescent="0.2">
      <c r="A230" s="254"/>
      <c r="B230" s="528"/>
      <c r="C230" s="528"/>
      <c r="D230" s="528"/>
      <c r="E230" s="528"/>
      <c r="F230" s="528"/>
      <c r="G230" s="118"/>
      <c r="H230" s="118"/>
      <c r="I230" s="118"/>
      <c r="J230" s="118"/>
      <c r="K230" s="118"/>
      <c r="L230" s="118"/>
      <c r="M230" s="118"/>
      <c r="N230" s="118"/>
      <c r="O230" s="117"/>
      <c r="P230" s="118"/>
      <c r="Q230" s="164">
        <f t="shared" ref="Q230:Q263" si="68">ROUND(SUM(G230:P230),2)</f>
        <v>0</v>
      </c>
      <c r="R230" s="170"/>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c r="AO230" s="168"/>
      <c r="AP230" s="168"/>
      <c r="AQ230" s="168"/>
      <c r="AR230" s="168"/>
      <c r="AS230" s="168"/>
      <c r="AT230" s="168"/>
      <c r="AU230" s="168"/>
      <c r="AV230" s="168"/>
      <c r="AW230" s="168"/>
    </row>
    <row r="231" spans="1:49" s="3" customFormat="1" ht="15" customHeight="1" x14ac:dyDescent="0.2">
      <c r="A231" s="254"/>
      <c r="B231" s="528"/>
      <c r="C231" s="528"/>
      <c r="D231" s="528"/>
      <c r="E231" s="528"/>
      <c r="F231" s="528"/>
      <c r="G231" s="118"/>
      <c r="H231" s="118"/>
      <c r="I231" s="118"/>
      <c r="J231" s="118"/>
      <c r="K231" s="118"/>
      <c r="L231" s="118"/>
      <c r="M231" s="118"/>
      <c r="N231" s="118"/>
      <c r="O231" s="117"/>
      <c r="P231" s="118"/>
      <c r="Q231" s="165">
        <f t="shared" si="68"/>
        <v>0</v>
      </c>
      <c r="R231" s="170"/>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row>
    <row r="232" spans="1:49" s="3" customFormat="1" ht="15" customHeight="1" x14ac:dyDescent="0.2">
      <c r="A232" s="254"/>
      <c r="B232" s="528"/>
      <c r="C232" s="528"/>
      <c r="D232" s="528"/>
      <c r="E232" s="528"/>
      <c r="F232" s="528"/>
      <c r="G232" s="118"/>
      <c r="H232" s="118"/>
      <c r="I232" s="118"/>
      <c r="J232" s="118"/>
      <c r="K232" s="118"/>
      <c r="L232" s="118"/>
      <c r="M232" s="118"/>
      <c r="N232" s="118"/>
      <c r="O232" s="117"/>
      <c r="P232" s="118"/>
      <c r="Q232" s="164">
        <f t="shared" si="68"/>
        <v>0</v>
      </c>
      <c r="R232" s="170"/>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8"/>
    </row>
    <row r="233" spans="1:49" s="3" customFormat="1" ht="15" customHeight="1" x14ac:dyDescent="0.2">
      <c r="A233" s="254"/>
      <c r="B233" s="528"/>
      <c r="C233" s="528"/>
      <c r="D233" s="528"/>
      <c r="E233" s="528"/>
      <c r="F233" s="528"/>
      <c r="G233" s="118"/>
      <c r="H233" s="118"/>
      <c r="I233" s="118"/>
      <c r="J233" s="118"/>
      <c r="K233" s="118"/>
      <c r="L233" s="118"/>
      <c r="M233" s="118"/>
      <c r="N233" s="118"/>
      <c r="O233" s="117"/>
      <c r="P233" s="118"/>
      <c r="Q233" s="165">
        <f t="shared" si="68"/>
        <v>0</v>
      </c>
      <c r="R233" s="170"/>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row>
    <row r="234" spans="1:49" s="3" customFormat="1" ht="15" customHeight="1" x14ac:dyDescent="0.2">
      <c r="A234" s="254"/>
      <c r="B234" s="528"/>
      <c r="C234" s="528"/>
      <c r="D234" s="528"/>
      <c r="E234" s="528"/>
      <c r="F234" s="528"/>
      <c r="G234" s="118"/>
      <c r="H234" s="118"/>
      <c r="I234" s="118"/>
      <c r="J234" s="118"/>
      <c r="K234" s="118"/>
      <c r="L234" s="118"/>
      <c r="M234" s="118"/>
      <c r="N234" s="118"/>
      <c r="O234" s="117"/>
      <c r="P234" s="118"/>
      <c r="Q234" s="164">
        <f t="shared" si="68"/>
        <v>0</v>
      </c>
      <c r="R234" s="170"/>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row>
    <row r="235" spans="1:49" s="3" customFormat="1" x14ac:dyDescent="0.2">
      <c r="A235" s="255"/>
      <c r="B235" s="528"/>
      <c r="C235" s="528"/>
      <c r="D235" s="528"/>
      <c r="E235" s="528"/>
      <c r="F235" s="528"/>
      <c r="G235" s="118"/>
      <c r="H235" s="118"/>
      <c r="I235" s="118"/>
      <c r="J235" s="118"/>
      <c r="K235" s="118"/>
      <c r="L235" s="118"/>
      <c r="M235" s="118"/>
      <c r="N235" s="118"/>
      <c r="O235" s="117"/>
      <c r="P235" s="118"/>
      <c r="Q235" s="165">
        <f t="shared" si="68"/>
        <v>0</v>
      </c>
      <c r="R235" s="170"/>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8"/>
    </row>
    <row r="236" spans="1:49" s="3" customFormat="1" x14ac:dyDescent="0.2">
      <c r="A236" s="255"/>
      <c r="B236" s="528"/>
      <c r="C236" s="528"/>
      <c r="D236" s="528"/>
      <c r="E236" s="528"/>
      <c r="F236" s="528"/>
      <c r="G236" s="118"/>
      <c r="H236" s="118"/>
      <c r="I236" s="118"/>
      <c r="J236" s="118"/>
      <c r="K236" s="118"/>
      <c r="L236" s="118"/>
      <c r="M236" s="118"/>
      <c r="N236" s="118"/>
      <c r="O236" s="117"/>
      <c r="P236" s="118"/>
      <c r="Q236" s="164">
        <f t="shared" si="68"/>
        <v>0</v>
      </c>
      <c r="R236" s="170"/>
      <c r="S236" s="168"/>
      <c r="T236" s="168"/>
      <c r="U236" s="168"/>
      <c r="V236" s="168"/>
      <c r="W236" s="168"/>
      <c r="X236" s="168"/>
      <c r="Y236" s="168"/>
      <c r="Z236" s="168"/>
      <c r="AA236" s="168"/>
      <c r="AB236" s="168"/>
      <c r="AC236" s="168"/>
      <c r="AD236" s="168"/>
      <c r="AE236" s="168"/>
      <c r="AF236" s="168"/>
      <c r="AG236" s="168"/>
      <c r="AH236" s="168"/>
      <c r="AI236" s="168"/>
      <c r="AJ236" s="168"/>
      <c r="AK236" s="168"/>
      <c r="AL236" s="168"/>
      <c r="AM236" s="168"/>
      <c r="AN236" s="168"/>
      <c r="AO236" s="168"/>
      <c r="AP236" s="168"/>
      <c r="AQ236" s="168"/>
      <c r="AR236" s="168"/>
      <c r="AS236" s="168"/>
      <c r="AT236" s="168"/>
      <c r="AU236" s="168"/>
      <c r="AV236" s="168"/>
      <c r="AW236" s="168"/>
    </row>
    <row r="237" spans="1:49" s="3" customFormat="1" x14ac:dyDescent="0.2">
      <c r="A237" s="255"/>
      <c r="B237" s="528"/>
      <c r="C237" s="528"/>
      <c r="D237" s="528"/>
      <c r="E237" s="528"/>
      <c r="F237" s="528"/>
      <c r="G237" s="118"/>
      <c r="H237" s="118"/>
      <c r="I237" s="118"/>
      <c r="J237" s="118"/>
      <c r="K237" s="118"/>
      <c r="L237" s="118"/>
      <c r="M237" s="118"/>
      <c r="N237" s="118"/>
      <c r="O237" s="117"/>
      <c r="P237" s="118"/>
      <c r="Q237" s="165">
        <f t="shared" si="68"/>
        <v>0</v>
      </c>
      <c r="R237" s="170"/>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c r="AW237" s="168"/>
    </row>
    <row r="238" spans="1:49" s="3" customFormat="1" x14ac:dyDescent="0.2">
      <c r="A238" s="255"/>
      <c r="B238" s="528"/>
      <c r="C238" s="528"/>
      <c r="D238" s="528"/>
      <c r="E238" s="528"/>
      <c r="F238" s="528"/>
      <c r="G238" s="118"/>
      <c r="H238" s="118"/>
      <c r="I238" s="118"/>
      <c r="J238" s="118"/>
      <c r="K238" s="118"/>
      <c r="L238" s="118"/>
      <c r="M238" s="118"/>
      <c r="N238" s="118"/>
      <c r="O238" s="117"/>
      <c r="P238" s="118"/>
      <c r="Q238" s="164">
        <f t="shared" si="68"/>
        <v>0</v>
      </c>
      <c r="R238" s="170"/>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c r="AW238" s="168"/>
    </row>
    <row r="239" spans="1:49" s="3" customFormat="1" x14ac:dyDescent="0.2">
      <c r="A239" s="255"/>
      <c r="B239" s="528"/>
      <c r="C239" s="528"/>
      <c r="D239" s="528"/>
      <c r="E239" s="528"/>
      <c r="F239" s="528"/>
      <c r="G239" s="118"/>
      <c r="H239" s="118"/>
      <c r="I239" s="118"/>
      <c r="J239" s="118"/>
      <c r="K239" s="118"/>
      <c r="L239" s="118"/>
      <c r="M239" s="118"/>
      <c r="N239" s="118"/>
      <c r="O239" s="117"/>
      <c r="P239" s="118"/>
      <c r="Q239" s="165">
        <f t="shared" si="68"/>
        <v>0</v>
      </c>
      <c r="R239" s="170"/>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c r="AW239" s="168"/>
    </row>
    <row r="240" spans="1:49" s="3" customFormat="1" x14ac:dyDescent="0.2">
      <c r="A240" s="255"/>
      <c r="B240" s="528"/>
      <c r="C240" s="528"/>
      <c r="D240" s="528"/>
      <c r="E240" s="528"/>
      <c r="F240" s="528"/>
      <c r="G240" s="118"/>
      <c r="H240" s="118"/>
      <c r="I240" s="118"/>
      <c r="J240" s="118"/>
      <c r="K240" s="118"/>
      <c r="L240" s="118"/>
      <c r="M240" s="118"/>
      <c r="N240" s="118"/>
      <c r="O240" s="117"/>
      <c r="P240" s="118"/>
      <c r="Q240" s="164">
        <f t="shared" si="68"/>
        <v>0</v>
      </c>
      <c r="R240" s="170"/>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c r="AW240" s="168"/>
    </row>
    <row r="241" spans="1:49" s="3" customFormat="1" x14ac:dyDescent="0.2">
      <c r="A241" s="255"/>
      <c r="B241" s="528"/>
      <c r="C241" s="528"/>
      <c r="D241" s="528"/>
      <c r="E241" s="528"/>
      <c r="F241" s="528"/>
      <c r="G241" s="118"/>
      <c r="H241" s="118"/>
      <c r="I241" s="118"/>
      <c r="J241" s="118"/>
      <c r="K241" s="118"/>
      <c r="L241" s="118"/>
      <c r="M241" s="118"/>
      <c r="N241" s="118"/>
      <c r="O241" s="117"/>
      <c r="P241" s="118"/>
      <c r="Q241" s="165">
        <f t="shared" si="68"/>
        <v>0</v>
      </c>
      <c r="R241" s="170"/>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c r="AW241" s="168"/>
    </row>
    <row r="242" spans="1:49" s="3" customFormat="1" x14ac:dyDescent="0.2">
      <c r="A242" s="255"/>
      <c r="B242" s="528"/>
      <c r="C242" s="528"/>
      <c r="D242" s="528"/>
      <c r="E242" s="528"/>
      <c r="F242" s="528"/>
      <c r="G242" s="118"/>
      <c r="H242" s="118"/>
      <c r="I242" s="118"/>
      <c r="J242" s="118"/>
      <c r="K242" s="118"/>
      <c r="L242" s="118"/>
      <c r="M242" s="118"/>
      <c r="N242" s="118"/>
      <c r="O242" s="117"/>
      <c r="P242" s="118"/>
      <c r="Q242" s="164">
        <f t="shared" si="68"/>
        <v>0</v>
      </c>
      <c r="R242" s="170"/>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c r="AW242" s="168"/>
    </row>
    <row r="243" spans="1:49" s="3" customFormat="1" x14ac:dyDescent="0.2">
      <c r="A243" s="255"/>
      <c r="B243" s="528"/>
      <c r="C243" s="528"/>
      <c r="D243" s="528"/>
      <c r="E243" s="528"/>
      <c r="F243" s="528"/>
      <c r="G243" s="118"/>
      <c r="H243" s="118"/>
      <c r="I243" s="118"/>
      <c r="J243" s="118"/>
      <c r="K243" s="118"/>
      <c r="L243" s="118"/>
      <c r="M243" s="118"/>
      <c r="N243" s="118"/>
      <c r="O243" s="117"/>
      <c r="P243" s="118"/>
      <c r="Q243" s="165">
        <f t="shared" si="68"/>
        <v>0</v>
      </c>
      <c r="R243" s="170"/>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c r="AW243" s="168"/>
    </row>
    <row r="244" spans="1:49" s="3" customFormat="1" x14ac:dyDescent="0.2">
      <c r="A244" s="255"/>
      <c r="B244" s="528"/>
      <c r="C244" s="528"/>
      <c r="D244" s="528"/>
      <c r="E244" s="528"/>
      <c r="F244" s="528"/>
      <c r="G244" s="118"/>
      <c r="H244" s="118"/>
      <c r="I244" s="118"/>
      <c r="J244" s="118"/>
      <c r="K244" s="118"/>
      <c r="L244" s="118"/>
      <c r="M244" s="118"/>
      <c r="N244" s="118"/>
      <c r="O244" s="117"/>
      <c r="P244" s="118"/>
      <c r="Q244" s="164">
        <f t="shared" si="68"/>
        <v>0</v>
      </c>
      <c r="R244" s="170"/>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row>
    <row r="245" spans="1:49" s="3" customFormat="1" x14ac:dyDescent="0.2">
      <c r="A245" s="255"/>
      <c r="B245" s="528"/>
      <c r="C245" s="528"/>
      <c r="D245" s="528"/>
      <c r="E245" s="528"/>
      <c r="F245" s="528"/>
      <c r="G245" s="118"/>
      <c r="H245" s="118"/>
      <c r="I245" s="118"/>
      <c r="J245" s="118"/>
      <c r="K245" s="118"/>
      <c r="L245" s="118"/>
      <c r="M245" s="118"/>
      <c r="N245" s="118"/>
      <c r="O245" s="117"/>
      <c r="P245" s="118"/>
      <c r="Q245" s="165">
        <f t="shared" si="68"/>
        <v>0</v>
      </c>
      <c r="R245" s="170"/>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c r="AW245" s="168"/>
    </row>
    <row r="246" spans="1:49" s="3" customFormat="1" x14ac:dyDescent="0.2">
      <c r="A246" s="255"/>
      <c r="B246" s="528"/>
      <c r="C246" s="528"/>
      <c r="D246" s="528"/>
      <c r="E246" s="528"/>
      <c r="F246" s="528"/>
      <c r="G246" s="118"/>
      <c r="H246" s="118"/>
      <c r="I246" s="118"/>
      <c r="J246" s="118"/>
      <c r="K246" s="118"/>
      <c r="L246" s="118"/>
      <c r="M246" s="118"/>
      <c r="N246" s="118"/>
      <c r="O246" s="117"/>
      <c r="P246" s="118"/>
      <c r="Q246" s="164">
        <f t="shared" si="68"/>
        <v>0</v>
      </c>
      <c r="R246" s="170"/>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c r="AW246" s="168"/>
    </row>
    <row r="247" spans="1:49" s="3" customFormat="1" x14ac:dyDescent="0.2">
      <c r="A247" s="255"/>
      <c r="B247" s="528"/>
      <c r="C247" s="528"/>
      <c r="D247" s="528"/>
      <c r="E247" s="528"/>
      <c r="F247" s="528"/>
      <c r="G247" s="118"/>
      <c r="H247" s="118"/>
      <c r="I247" s="118"/>
      <c r="J247" s="118"/>
      <c r="K247" s="118"/>
      <c r="L247" s="118"/>
      <c r="M247" s="118"/>
      <c r="N247" s="118"/>
      <c r="O247" s="117"/>
      <c r="P247" s="118"/>
      <c r="Q247" s="165">
        <f t="shared" si="68"/>
        <v>0</v>
      </c>
      <c r="R247" s="170"/>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c r="AW247" s="168"/>
    </row>
    <row r="248" spans="1:49" s="3" customFormat="1" x14ac:dyDescent="0.2">
      <c r="A248" s="255"/>
      <c r="B248" s="528"/>
      <c r="C248" s="528"/>
      <c r="D248" s="528"/>
      <c r="E248" s="528"/>
      <c r="F248" s="528"/>
      <c r="G248" s="118"/>
      <c r="H248" s="118"/>
      <c r="I248" s="118"/>
      <c r="J248" s="118"/>
      <c r="K248" s="118"/>
      <c r="L248" s="118"/>
      <c r="M248" s="118"/>
      <c r="N248" s="118"/>
      <c r="O248" s="117"/>
      <c r="P248" s="118"/>
      <c r="Q248" s="164">
        <f t="shared" si="68"/>
        <v>0</v>
      </c>
      <c r="R248" s="170"/>
      <c r="S248" s="168"/>
      <c r="T248" s="168"/>
      <c r="U248" s="168"/>
      <c r="V248" s="168"/>
      <c r="W248" s="168"/>
      <c r="X248" s="168"/>
      <c r="Y248" s="168"/>
      <c r="Z248" s="168"/>
      <c r="AA248" s="168"/>
      <c r="AB248" s="168"/>
      <c r="AC248" s="168"/>
      <c r="AD248" s="168"/>
      <c r="AE248" s="168"/>
      <c r="AF248" s="168"/>
      <c r="AG248" s="168"/>
      <c r="AH248" s="168"/>
      <c r="AI248" s="168"/>
      <c r="AJ248" s="168"/>
      <c r="AK248" s="168"/>
      <c r="AL248" s="168"/>
      <c r="AM248" s="168"/>
      <c r="AN248" s="168"/>
      <c r="AO248" s="168"/>
      <c r="AP248" s="168"/>
      <c r="AQ248" s="168"/>
      <c r="AR248" s="168"/>
      <c r="AS248" s="168"/>
      <c r="AT248" s="168"/>
      <c r="AU248" s="168"/>
      <c r="AV248" s="168"/>
      <c r="AW248" s="168"/>
    </row>
    <row r="249" spans="1:49" s="3" customFormat="1" x14ac:dyDescent="0.2">
      <c r="A249" s="255"/>
      <c r="B249" s="528"/>
      <c r="C249" s="528"/>
      <c r="D249" s="528"/>
      <c r="E249" s="528"/>
      <c r="F249" s="528"/>
      <c r="G249" s="118"/>
      <c r="H249" s="118"/>
      <c r="I249" s="118"/>
      <c r="J249" s="118"/>
      <c r="K249" s="118"/>
      <c r="L249" s="118"/>
      <c r="M249" s="118"/>
      <c r="N249" s="118"/>
      <c r="O249" s="117"/>
      <c r="P249" s="118"/>
      <c r="Q249" s="165">
        <f t="shared" si="68"/>
        <v>0</v>
      </c>
      <c r="R249" s="170"/>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8"/>
    </row>
    <row r="250" spans="1:49" s="3" customFormat="1" x14ac:dyDescent="0.2">
      <c r="A250" s="255"/>
      <c r="B250" s="528"/>
      <c r="C250" s="528"/>
      <c r="D250" s="528"/>
      <c r="E250" s="528"/>
      <c r="F250" s="528"/>
      <c r="G250" s="118"/>
      <c r="H250" s="118"/>
      <c r="I250" s="118"/>
      <c r="J250" s="118"/>
      <c r="K250" s="118"/>
      <c r="L250" s="118"/>
      <c r="M250" s="118"/>
      <c r="N250" s="118"/>
      <c r="O250" s="117"/>
      <c r="P250" s="118"/>
      <c r="Q250" s="164">
        <f t="shared" si="68"/>
        <v>0</v>
      </c>
      <c r="R250" s="170"/>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8"/>
    </row>
    <row r="251" spans="1:49" s="3" customFormat="1" x14ac:dyDescent="0.2">
      <c r="A251" s="255"/>
      <c r="B251" s="528"/>
      <c r="C251" s="528"/>
      <c r="D251" s="528"/>
      <c r="E251" s="528"/>
      <c r="F251" s="528"/>
      <c r="G251" s="118"/>
      <c r="H251" s="118"/>
      <c r="I251" s="118"/>
      <c r="J251" s="118"/>
      <c r="K251" s="118"/>
      <c r="L251" s="118"/>
      <c r="M251" s="118"/>
      <c r="N251" s="118"/>
      <c r="O251" s="117"/>
      <c r="P251" s="118"/>
      <c r="Q251" s="165">
        <f t="shared" si="68"/>
        <v>0</v>
      </c>
      <c r="R251" s="170"/>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row>
    <row r="252" spans="1:49" s="3" customFormat="1" x14ac:dyDescent="0.2">
      <c r="A252" s="255"/>
      <c r="B252" s="528"/>
      <c r="C252" s="528"/>
      <c r="D252" s="528"/>
      <c r="E252" s="528"/>
      <c r="F252" s="528"/>
      <c r="G252" s="118"/>
      <c r="H252" s="118"/>
      <c r="I252" s="118"/>
      <c r="J252" s="118"/>
      <c r="K252" s="118"/>
      <c r="L252" s="118"/>
      <c r="M252" s="118"/>
      <c r="N252" s="118"/>
      <c r="O252" s="117"/>
      <c r="P252" s="118"/>
      <c r="Q252" s="164">
        <f t="shared" si="68"/>
        <v>0</v>
      </c>
      <c r="R252" s="170"/>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row>
    <row r="253" spans="1:49" s="3" customFormat="1" x14ac:dyDescent="0.2">
      <c r="A253" s="255"/>
      <c r="B253" s="528"/>
      <c r="C253" s="528"/>
      <c r="D253" s="528"/>
      <c r="E253" s="528"/>
      <c r="F253" s="528"/>
      <c r="G253" s="118"/>
      <c r="H253" s="118"/>
      <c r="I253" s="118"/>
      <c r="J253" s="118"/>
      <c r="K253" s="118"/>
      <c r="L253" s="118"/>
      <c r="M253" s="118"/>
      <c r="N253" s="118"/>
      <c r="O253" s="117"/>
      <c r="P253" s="118"/>
      <c r="Q253" s="165">
        <f t="shared" si="68"/>
        <v>0</v>
      </c>
      <c r="R253" s="170"/>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row>
    <row r="254" spans="1:49" s="3" customFormat="1" x14ac:dyDescent="0.2">
      <c r="A254" s="255"/>
      <c r="B254" s="528"/>
      <c r="C254" s="528"/>
      <c r="D254" s="528"/>
      <c r="E254" s="528"/>
      <c r="F254" s="528"/>
      <c r="G254" s="118"/>
      <c r="H254" s="118"/>
      <c r="I254" s="118"/>
      <c r="J254" s="118"/>
      <c r="K254" s="118"/>
      <c r="L254" s="118"/>
      <c r="M254" s="118"/>
      <c r="N254" s="118"/>
      <c r="O254" s="117"/>
      <c r="P254" s="118"/>
      <c r="Q254" s="164">
        <f t="shared" si="68"/>
        <v>0</v>
      </c>
      <c r="R254" s="170"/>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row>
    <row r="255" spans="1:49" s="3" customFormat="1" x14ac:dyDescent="0.2">
      <c r="A255" s="255"/>
      <c r="B255" s="528"/>
      <c r="C255" s="528"/>
      <c r="D255" s="528"/>
      <c r="E255" s="528"/>
      <c r="F255" s="528"/>
      <c r="G255" s="118"/>
      <c r="H255" s="118"/>
      <c r="I255" s="118"/>
      <c r="J255" s="118"/>
      <c r="K255" s="118"/>
      <c r="L255" s="118"/>
      <c r="M255" s="118"/>
      <c r="N255" s="118"/>
      <c r="O255" s="117"/>
      <c r="P255" s="118"/>
      <c r="Q255" s="165">
        <f t="shared" si="68"/>
        <v>0</v>
      </c>
      <c r="R255" s="170"/>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row>
    <row r="256" spans="1:49" s="3" customFormat="1" x14ac:dyDescent="0.2">
      <c r="A256" s="255"/>
      <c r="B256" s="528"/>
      <c r="C256" s="528"/>
      <c r="D256" s="528"/>
      <c r="E256" s="528"/>
      <c r="F256" s="528"/>
      <c r="G256" s="118"/>
      <c r="H256" s="118"/>
      <c r="I256" s="118"/>
      <c r="J256" s="118"/>
      <c r="K256" s="118"/>
      <c r="L256" s="118"/>
      <c r="M256" s="118"/>
      <c r="N256" s="118"/>
      <c r="O256" s="117"/>
      <c r="P256" s="118"/>
      <c r="Q256" s="164">
        <f t="shared" si="68"/>
        <v>0</v>
      </c>
      <c r="R256" s="170"/>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row>
    <row r="257" spans="1:49" s="3" customFormat="1" x14ac:dyDescent="0.2">
      <c r="A257" s="255"/>
      <c r="B257" s="528"/>
      <c r="C257" s="528"/>
      <c r="D257" s="528"/>
      <c r="E257" s="528"/>
      <c r="F257" s="528"/>
      <c r="G257" s="118"/>
      <c r="H257" s="118"/>
      <c r="I257" s="118"/>
      <c r="J257" s="118"/>
      <c r="K257" s="118"/>
      <c r="L257" s="118"/>
      <c r="M257" s="118"/>
      <c r="N257" s="118"/>
      <c r="O257" s="117"/>
      <c r="P257" s="118"/>
      <c r="Q257" s="165">
        <f t="shared" si="68"/>
        <v>0</v>
      </c>
      <c r="R257" s="170"/>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row>
    <row r="258" spans="1:49" s="3" customFormat="1" x14ac:dyDescent="0.2">
      <c r="A258" s="255"/>
      <c r="B258" s="528"/>
      <c r="C258" s="528"/>
      <c r="D258" s="528"/>
      <c r="E258" s="528"/>
      <c r="F258" s="528"/>
      <c r="G258" s="118"/>
      <c r="H258" s="118"/>
      <c r="I258" s="118"/>
      <c r="J258" s="118"/>
      <c r="K258" s="118"/>
      <c r="L258" s="118"/>
      <c r="M258" s="118"/>
      <c r="N258" s="118"/>
      <c r="O258" s="117"/>
      <c r="P258" s="118"/>
      <c r="Q258" s="164">
        <f t="shared" si="68"/>
        <v>0</v>
      </c>
      <c r="R258" s="170"/>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row>
    <row r="259" spans="1:49" s="3" customFormat="1" x14ac:dyDescent="0.2">
      <c r="A259" s="255"/>
      <c r="B259" s="528"/>
      <c r="C259" s="528"/>
      <c r="D259" s="528"/>
      <c r="E259" s="528"/>
      <c r="F259" s="528"/>
      <c r="G259" s="118"/>
      <c r="H259" s="118"/>
      <c r="I259" s="118"/>
      <c r="J259" s="118"/>
      <c r="K259" s="118"/>
      <c r="L259" s="118"/>
      <c r="M259" s="118"/>
      <c r="N259" s="118"/>
      <c r="O259" s="117"/>
      <c r="P259" s="118"/>
      <c r="Q259" s="165">
        <f t="shared" si="68"/>
        <v>0</v>
      </c>
      <c r="R259" s="170"/>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row>
    <row r="260" spans="1:49" s="3" customFormat="1" x14ac:dyDescent="0.2">
      <c r="A260" s="255"/>
      <c r="B260" s="528"/>
      <c r="C260" s="528"/>
      <c r="D260" s="528"/>
      <c r="E260" s="528"/>
      <c r="F260" s="528"/>
      <c r="G260" s="118"/>
      <c r="H260" s="118"/>
      <c r="I260" s="118"/>
      <c r="J260" s="118"/>
      <c r="K260" s="118"/>
      <c r="L260" s="118"/>
      <c r="M260" s="118"/>
      <c r="N260" s="118"/>
      <c r="O260" s="117"/>
      <c r="P260" s="118"/>
      <c r="Q260" s="164">
        <f t="shared" si="68"/>
        <v>0</v>
      </c>
      <c r="R260" s="170"/>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row>
    <row r="261" spans="1:49" s="3" customFormat="1" x14ac:dyDescent="0.2">
      <c r="A261" s="255"/>
      <c r="B261" s="528"/>
      <c r="C261" s="528"/>
      <c r="D261" s="528"/>
      <c r="E261" s="528"/>
      <c r="F261" s="528"/>
      <c r="G261" s="118"/>
      <c r="H261" s="118"/>
      <c r="I261" s="118"/>
      <c r="J261" s="118"/>
      <c r="K261" s="118"/>
      <c r="L261" s="118"/>
      <c r="M261" s="118"/>
      <c r="N261" s="118"/>
      <c r="O261" s="117"/>
      <c r="P261" s="118"/>
      <c r="Q261" s="165">
        <f t="shared" si="68"/>
        <v>0</v>
      </c>
      <c r="R261" s="170"/>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row>
    <row r="262" spans="1:49" s="3" customFormat="1" x14ac:dyDescent="0.2">
      <c r="A262" s="255"/>
      <c r="B262" s="528"/>
      <c r="C262" s="528"/>
      <c r="D262" s="528"/>
      <c r="E262" s="528"/>
      <c r="F262" s="528"/>
      <c r="G262" s="118"/>
      <c r="H262" s="118"/>
      <c r="I262" s="118"/>
      <c r="J262" s="118"/>
      <c r="K262" s="118"/>
      <c r="L262" s="118"/>
      <c r="M262" s="118"/>
      <c r="N262" s="118"/>
      <c r="O262" s="117"/>
      <c r="P262" s="118"/>
      <c r="Q262" s="164">
        <f t="shared" si="68"/>
        <v>0</v>
      </c>
      <c r="R262" s="170"/>
      <c r="S262" s="168"/>
      <c r="T262" s="168"/>
      <c r="U262" s="168"/>
      <c r="V262" s="168"/>
      <c r="W262" s="168"/>
      <c r="X262" s="168"/>
      <c r="Y262" s="168"/>
      <c r="Z262" s="168"/>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c r="AW262" s="168"/>
    </row>
    <row r="263" spans="1:49" s="3" customFormat="1" ht="15.75" thickBot="1" x14ac:dyDescent="0.25">
      <c r="A263" s="255"/>
      <c r="B263" s="528"/>
      <c r="C263" s="528"/>
      <c r="D263" s="528"/>
      <c r="E263" s="528"/>
      <c r="F263" s="528"/>
      <c r="G263" s="118"/>
      <c r="H263" s="118"/>
      <c r="I263" s="118"/>
      <c r="J263" s="118"/>
      <c r="K263" s="118"/>
      <c r="L263" s="118"/>
      <c r="M263" s="118"/>
      <c r="N263" s="118"/>
      <c r="O263" s="117"/>
      <c r="P263" s="118"/>
      <c r="Q263" s="166">
        <f t="shared" si="68"/>
        <v>0</v>
      </c>
      <c r="R263" s="170"/>
      <c r="S263" s="168"/>
      <c r="T263" s="168"/>
      <c r="U263" s="172"/>
      <c r="V263" s="172"/>
      <c r="W263" s="172"/>
      <c r="X263" s="172"/>
      <c r="Y263" s="172"/>
      <c r="Z263" s="172"/>
      <c r="AA263" s="172"/>
      <c r="AB263" s="172"/>
      <c r="AC263" s="172"/>
      <c r="AD263" s="168"/>
      <c r="AE263" s="168"/>
      <c r="AF263" s="168"/>
      <c r="AG263" s="168"/>
      <c r="AH263" s="168"/>
      <c r="AI263" s="168"/>
      <c r="AJ263" s="168"/>
      <c r="AK263" s="168"/>
      <c r="AL263" s="168"/>
      <c r="AM263" s="168"/>
      <c r="AN263" s="168"/>
      <c r="AO263" s="168"/>
      <c r="AP263" s="168"/>
      <c r="AQ263" s="168"/>
      <c r="AR263" s="168"/>
      <c r="AS263" s="168"/>
      <c r="AT263" s="168"/>
      <c r="AU263" s="168"/>
      <c r="AV263" s="168"/>
      <c r="AW263" s="168"/>
    </row>
    <row r="264" spans="1:49" s="3" customFormat="1" ht="15" customHeight="1" x14ac:dyDescent="0.2">
      <c r="A264" s="530" t="s">
        <v>97</v>
      </c>
      <c r="B264" s="531"/>
      <c r="C264" s="531"/>
      <c r="D264" s="531"/>
      <c r="E264" s="531"/>
      <c r="F264" s="532"/>
      <c r="G264" s="116">
        <f>ROUND(SUM(G265:G299),2)</f>
        <v>0</v>
      </c>
      <c r="H264" s="116">
        <f t="shared" ref="H264:Q264" si="69">ROUND(SUM(H265:H299),2)</f>
        <v>0</v>
      </c>
      <c r="I264" s="116">
        <f t="shared" si="69"/>
        <v>0</v>
      </c>
      <c r="J264" s="116">
        <f t="shared" si="69"/>
        <v>0</v>
      </c>
      <c r="K264" s="116">
        <f t="shared" si="69"/>
        <v>0</v>
      </c>
      <c r="L264" s="116">
        <f t="shared" si="69"/>
        <v>0</v>
      </c>
      <c r="M264" s="116">
        <f t="shared" si="69"/>
        <v>0</v>
      </c>
      <c r="N264" s="116">
        <f t="shared" si="69"/>
        <v>0</v>
      </c>
      <c r="O264" s="116">
        <f t="shared" si="69"/>
        <v>0</v>
      </c>
      <c r="P264" s="116">
        <f t="shared" si="69"/>
        <v>0</v>
      </c>
      <c r="Q264" s="70">
        <f t="shared" si="69"/>
        <v>0</v>
      </c>
      <c r="R264" s="169" t="str">
        <f>IF(SUM(G264:P264)=SUM(Q265:Q299),"match","sum error")</f>
        <v>match</v>
      </c>
      <c r="S264" s="168"/>
      <c r="T264" s="177">
        <f>SUM(U265:AD265)</f>
        <v>0</v>
      </c>
      <c r="U264" s="172" t="str">
        <f t="shared" ref="U264:AD264" si="70">G$11</f>
        <v>PR</v>
      </c>
      <c r="V264" s="172" t="str">
        <f t="shared" si="70"/>
        <v>PM</v>
      </c>
      <c r="W264" s="172" t="str">
        <f t="shared" si="70"/>
        <v>SENG</v>
      </c>
      <c r="X264" s="172" t="str">
        <f t="shared" si="70"/>
        <v>ENG</v>
      </c>
      <c r="Y264" s="172" t="str">
        <f t="shared" si="70"/>
        <v>SDES</v>
      </c>
      <c r="Z264" s="172" t="str">
        <f t="shared" si="70"/>
        <v>DES</v>
      </c>
      <c r="AA264" s="172" t="str">
        <f t="shared" si="70"/>
        <v>TECH</v>
      </c>
      <c r="AB264" s="172" t="str">
        <f t="shared" si="70"/>
        <v>ADM</v>
      </c>
      <c r="AC264" s="172" t="str">
        <f t="shared" si="70"/>
        <v>UD1</v>
      </c>
      <c r="AD264" s="172" t="str">
        <f t="shared" si="70"/>
        <v>UD2</v>
      </c>
      <c r="AE264" s="168"/>
      <c r="AF264" s="168"/>
      <c r="AG264" s="168"/>
      <c r="AH264" s="168"/>
      <c r="AI264" s="168"/>
      <c r="AJ264" s="168"/>
      <c r="AK264" s="168"/>
      <c r="AL264" s="168"/>
      <c r="AM264" s="168"/>
      <c r="AN264" s="168"/>
      <c r="AO264" s="168"/>
      <c r="AP264" s="168"/>
      <c r="AQ264" s="168"/>
      <c r="AR264" s="168"/>
      <c r="AS264" s="168"/>
      <c r="AT264" s="168"/>
      <c r="AU264" s="168"/>
      <c r="AV264" s="168"/>
      <c r="AW264" s="168"/>
    </row>
    <row r="265" spans="1:49" s="3" customFormat="1" x14ac:dyDescent="0.2">
      <c r="A265" s="254"/>
      <c r="B265" s="528"/>
      <c r="C265" s="528"/>
      <c r="D265" s="528"/>
      <c r="E265" s="528"/>
      <c r="F265" s="529"/>
      <c r="G265" s="73"/>
      <c r="H265" s="73"/>
      <c r="I265" s="73"/>
      <c r="J265" s="73"/>
      <c r="K265" s="73"/>
      <c r="L265" s="73"/>
      <c r="M265" s="73"/>
      <c r="N265" s="73"/>
      <c r="O265" s="73"/>
      <c r="P265" s="118"/>
      <c r="Q265" s="164">
        <f>ROUND(SUM(G265:P265),2)</f>
        <v>0</v>
      </c>
      <c r="R265" s="170"/>
      <c r="S265" s="168"/>
      <c r="T265" s="168"/>
      <c r="U265" s="174">
        <f>G264*'Staffing Plan'!$M$25</f>
        <v>0</v>
      </c>
      <c r="V265" s="174">
        <f>H264*'Staffing Plan'!$M$33</f>
        <v>0</v>
      </c>
      <c r="W265" s="174">
        <f>I264*'Staffing Plan'!$M$47</f>
        <v>0</v>
      </c>
      <c r="X265" s="174">
        <f>J264*'Staffing Plan'!$M$61</f>
        <v>0</v>
      </c>
      <c r="Y265" s="174">
        <f>K264*'Staffing Plan'!$M$75</f>
        <v>0</v>
      </c>
      <c r="Z265" s="174">
        <f>L264*'Staffing Plan'!$M$89</f>
        <v>0</v>
      </c>
      <c r="AA265" s="174">
        <f>M264*'Staffing Plan'!$M$103</f>
        <v>0</v>
      </c>
      <c r="AB265" s="174">
        <f>N264*'Staffing Plan'!$M$117</f>
        <v>0</v>
      </c>
      <c r="AC265" s="174">
        <f>O264*'Staffing Plan'!$M$131</f>
        <v>0</v>
      </c>
      <c r="AD265" s="174">
        <f>P264*'Staffing Plan'!$M$145</f>
        <v>0</v>
      </c>
      <c r="AE265" s="168"/>
      <c r="AF265" s="168"/>
      <c r="AG265" s="168"/>
      <c r="AH265" s="168"/>
      <c r="AI265" s="168"/>
      <c r="AJ265" s="168"/>
      <c r="AK265" s="168"/>
      <c r="AL265" s="168"/>
      <c r="AM265" s="168"/>
      <c r="AN265" s="168"/>
      <c r="AO265" s="168"/>
      <c r="AP265" s="168"/>
      <c r="AQ265" s="168"/>
      <c r="AR265" s="168"/>
      <c r="AS265" s="168"/>
      <c r="AT265" s="168"/>
      <c r="AU265" s="168"/>
      <c r="AV265" s="168"/>
      <c r="AW265" s="168"/>
    </row>
    <row r="266" spans="1:49" s="3" customFormat="1" ht="15" customHeight="1" x14ac:dyDescent="0.2">
      <c r="A266" s="254"/>
      <c r="B266" s="528"/>
      <c r="C266" s="528"/>
      <c r="D266" s="528"/>
      <c r="E266" s="528"/>
      <c r="F266" s="529"/>
      <c r="G266" s="73"/>
      <c r="H266" s="73"/>
      <c r="I266" s="73"/>
      <c r="J266" s="73"/>
      <c r="K266" s="73"/>
      <c r="L266" s="73"/>
      <c r="M266" s="73"/>
      <c r="N266" s="73"/>
      <c r="O266" s="73"/>
      <c r="P266" s="118"/>
      <c r="Q266" s="164">
        <f t="shared" ref="Q266:Q299" si="71">ROUND(SUM(G266:P266),2)</f>
        <v>0</v>
      </c>
      <c r="R266" s="170"/>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row>
    <row r="267" spans="1:49" s="3" customFormat="1" ht="15" customHeight="1" x14ac:dyDescent="0.2">
      <c r="A267" s="254"/>
      <c r="B267" s="528"/>
      <c r="C267" s="528"/>
      <c r="D267" s="528"/>
      <c r="E267" s="528"/>
      <c r="F267" s="529"/>
      <c r="G267" s="73"/>
      <c r="H267" s="73"/>
      <c r="I267" s="73"/>
      <c r="J267" s="73"/>
      <c r="K267" s="73"/>
      <c r="L267" s="73"/>
      <c r="M267" s="73"/>
      <c r="N267" s="73"/>
      <c r="O267" s="73"/>
      <c r="P267" s="118"/>
      <c r="Q267" s="165">
        <f t="shared" si="71"/>
        <v>0</v>
      </c>
      <c r="R267" s="170"/>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row>
    <row r="268" spans="1:49" s="3" customFormat="1" ht="15" customHeight="1" x14ac:dyDescent="0.2">
      <c r="A268" s="254"/>
      <c r="B268" s="528"/>
      <c r="C268" s="528"/>
      <c r="D268" s="528"/>
      <c r="E268" s="528"/>
      <c r="F268" s="529"/>
      <c r="G268" s="73"/>
      <c r="H268" s="73"/>
      <c r="I268" s="73"/>
      <c r="J268" s="73"/>
      <c r="K268" s="73"/>
      <c r="L268" s="73"/>
      <c r="M268" s="73"/>
      <c r="N268" s="73"/>
      <c r="O268" s="73"/>
      <c r="P268" s="118"/>
      <c r="Q268" s="164">
        <f t="shared" si="71"/>
        <v>0</v>
      </c>
      <c r="R268" s="170"/>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row>
    <row r="269" spans="1:49" s="3" customFormat="1" ht="15" customHeight="1" x14ac:dyDescent="0.2">
      <c r="A269" s="254"/>
      <c r="B269" s="528"/>
      <c r="C269" s="528"/>
      <c r="D269" s="528"/>
      <c r="E269" s="528"/>
      <c r="F269" s="529"/>
      <c r="G269" s="73"/>
      <c r="H269" s="73"/>
      <c r="I269" s="73"/>
      <c r="J269" s="73"/>
      <c r="K269" s="73"/>
      <c r="L269" s="73"/>
      <c r="M269" s="73"/>
      <c r="N269" s="73"/>
      <c r="O269" s="73"/>
      <c r="P269" s="118"/>
      <c r="Q269" s="165">
        <f t="shared" si="71"/>
        <v>0</v>
      </c>
      <c r="R269" s="170"/>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row>
    <row r="270" spans="1:49" s="3" customFormat="1" ht="15" customHeight="1" x14ac:dyDescent="0.2">
      <c r="A270" s="254"/>
      <c r="B270" s="528"/>
      <c r="C270" s="528"/>
      <c r="D270" s="528"/>
      <c r="E270" s="528"/>
      <c r="F270" s="529"/>
      <c r="G270" s="73"/>
      <c r="H270" s="73"/>
      <c r="I270" s="73"/>
      <c r="J270" s="73"/>
      <c r="K270" s="73"/>
      <c r="L270" s="73"/>
      <c r="M270" s="73"/>
      <c r="N270" s="73"/>
      <c r="O270" s="73"/>
      <c r="P270" s="118"/>
      <c r="Q270" s="164">
        <f t="shared" si="71"/>
        <v>0</v>
      </c>
      <c r="R270" s="170"/>
      <c r="S270" s="168"/>
      <c r="T270" s="168"/>
      <c r="U270" s="168"/>
      <c r="V270" s="168"/>
      <c r="W270" s="168"/>
      <c r="X270" s="168"/>
      <c r="Y270" s="168"/>
      <c r="Z270" s="168"/>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c r="AW270" s="168"/>
    </row>
    <row r="271" spans="1:49" s="3" customFormat="1" x14ac:dyDescent="0.2">
      <c r="A271" s="255"/>
      <c r="B271" s="528"/>
      <c r="C271" s="528"/>
      <c r="D271" s="528"/>
      <c r="E271" s="528"/>
      <c r="F271" s="529"/>
      <c r="G271" s="73"/>
      <c r="H271" s="73"/>
      <c r="I271" s="73"/>
      <c r="J271" s="73"/>
      <c r="K271" s="73"/>
      <c r="L271" s="73"/>
      <c r="M271" s="73"/>
      <c r="N271" s="73"/>
      <c r="O271" s="73"/>
      <c r="P271" s="118"/>
      <c r="Q271" s="165">
        <f t="shared" si="71"/>
        <v>0</v>
      </c>
      <c r="R271" s="170"/>
      <c r="S271" s="168"/>
      <c r="T271" s="168"/>
      <c r="U271" s="168"/>
      <c r="V271" s="168"/>
      <c r="W271" s="168"/>
      <c r="X271" s="168"/>
      <c r="Y271" s="168"/>
      <c r="Z271" s="168"/>
      <c r="AA271" s="168"/>
      <c r="AB271" s="168"/>
      <c r="AC271" s="168"/>
      <c r="AD271" s="168"/>
      <c r="AE271" s="168"/>
      <c r="AF271" s="168"/>
      <c r="AG271" s="168"/>
      <c r="AH271" s="168"/>
      <c r="AI271" s="168"/>
      <c r="AJ271" s="168"/>
      <c r="AK271" s="168"/>
      <c r="AL271" s="168"/>
      <c r="AM271" s="168"/>
      <c r="AN271" s="168"/>
      <c r="AO271" s="168"/>
      <c r="AP271" s="168"/>
      <c r="AQ271" s="168"/>
      <c r="AR271" s="168"/>
      <c r="AS271" s="168"/>
      <c r="AT271" s="168"/>
      <c r="AU271" s="168"/>
      <c r="AV271" s="168"/>
      <c r="AW271" s="168"/>
    </row>
    <row r="272" spans="1:49" s="3" customFormat="1" x14ac:dyDescent="0.2">
      <c r="A272" s="255"/>
      <c r="B272" s="528"/>
      <c r="C272" s="528"/>
      <c r="D272" s="528"/>
      <c r="E272" s="528"/>
      <c r="F272" s="529"/>
      <c r="G272" s="73"/>
      <c r="H272" s="73"/>
      <c r="I272" s="73"/>
      <c r="J272" s="73"/>
      <c r="K272" s="73"/>
      <c r="L272" s="73"/>
      <c r="M272" s="73"/>
      <c r="N272" s="73"/>
      <c r="O272" s="73"/>
      <c r="P272" s="118"/>
      <c r="Q272" s="164">
        <f t="shared" si="71"/>
        <v>0</v>
      </c>
      <c r="R272" s="170"/>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c r="AW272" s="168"/>
    </row>
    <row r="273" spans="1:49" s="3" customFormat="1" x14ac:dyDescent="0.2">
      <c r="A273" s="255"/>
      <c r="B273" s="528"/>
      <c r="C273" s="528"/>
      <c r="D273" s="528"/>
      <c r="E273" s="528"/>
      <c r="F273" s="529"/>
      <c r="G273" s="73"/>
      <c r="H273" s="73"/>
      <c r="I273" s="73"/>
      <c r="J273" s="73"/>
      <c r="K273" s="73"/>
      <c r="L273" s="73"/>
      <c r="M273" s="73"/>
      <c r="N273" s="73"/>
      <c r="O273" s="73"/>
      <c r="P273" s="118"/>
      <c r="Q273" s="165">
        <f t="shared" si="71"/>
        <v>0</v>
      </c>
      <c r="R273" s="170"/>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row>
    <row r="274" spans="1:49" s="3" customFormat="1" x14ac:dyDescent="0.2">
      <c r="A274" s="255"/>
      <c r="B274" s="528"/>
      <c r="C274" s="528"/>
      <c r="D274" s="528"/>
      <c r="E274" s="528"/>
      <c r="F274" s="529"/>
      <c r="G274" s="73"/>
      <c r="H274" s="73"/>
      <c r="I274" s="73"/>
      <c r="J274" s="73"/>
      <c r="K274" s="73"/>
      <c r="L274" s="73"/>
      <c r="M274" s="73"/>
      <c r="N274" s="73"/>
      <c r="O274" s="73"/>
      <c r="P274" s="118"/>
      <c r="Q274" s="164">
        <f t="shared" si="71"/>
        <v>0</v>
      </c>
      <c r="R274" s="170"/>
      <c r="S274" s="168"/>
      <c r="T274" s="168"/>
      <c r="U274" s="168"/>
      <c r="V274" s="168"/>
      <c r="W274" s="168"/>
      <c r="X274" s="168"/>
      <c r="Y274" s="168"/>
      <c r="Z274" s="168"/>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168"/>
    </row>
    <row r="275" spans="1:49" s="3" customFormat="1" x14ac:dyDescent="0.2">
      <c r="A275" s="255"/>
      <c r="B275" s="528"/>
      <c r="C275" s="528"/>
      <c r="D275" s="528"/>
      <c r="E275" s="528"/>
      <c r="F275" s="529"/>
      <c r="G275" s="73"/>
      <c r="H275" s="73"/>
      <c r="I275" s="73"/>
      <c r="J275" s="73"/>
      <c r="K275" s="73"/>
      <c r="L275" s="73"/>
      <c r="M275" s="73"/>
      <c r="N275" s="73"/>
      <c r="O275" s="73"/>
      <c r="P275" s="118"/>
      <c r="Q275" s="165">
        <f t="shared" si="71"/>
        <v>0</v>
      </c>
      <c r="R275" s="170"/>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row>
    <row r="276" spans="1:49" s="3" customFormat="1" x14ac:dyDescent="0.2">
      <c r="A276" s="255"/>
      <c r="B276" s="528"/>
      <c r="C276" s="528"/>
      <c r="D276" s="528"/>
      <c r="E276" s="528"/>
      <c r="F276" s="529"/>
      <c r="G276" s="73"/>
      <c r="H276" s="73"/>
      <c r="I276" s="73"/>
      <c r="J276" s="73"/>
      <c r="K276" s="73"/>
      <c r="L276" s="73"/>
      <c r="M276" s="73"/>
      <c r="N276" s="73"/>
      <c r="O276" s="73"/>
      <c r="P276" s="118"/>
      <c r="Q276" s="164">
        <f t="shared" si="71"/>
        <v>0</v>
      </c>
      <c r="R276" s="170"/>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row>
    <row r="277" spans="1:49" s="3" customFormat="1" x14ac:dyDescent="0.2">
      <c r="A277" s="255"/>
      <c r="B277" s="528"/>
      <c r="C277" s="528"/>
      <c r="D277" s="528"/>
      <c r="E277" s="528"/>
      <c r="F277" s="529"/>
      <c r="G277" s="73"/>
      <c r="H277" s="73"/>
      <c r="I277" s="73"/>
      <c r="J277" s="73"/>
      <c r="K277" s="73"/>
      <c r="L277" s="73"/>
      <c r="M277" s="73"/>
      <c r="N277" s="73"/>
      <c r="O277" s="73"/>
      <c r="P277" s="118"/>
      <c r="Q277" s="165">
        <f t="shared" si="71"/>
        <v>0</v>
      </c>
      <c r="R277" s="170"/>
      <c r="S277" s="168"/>
      <c r="T277" s="168"/>
      <c r="U277" s="168"/>
      <c r="V277" s="168"/>
      <c r="W277" s="168"/>
      <c r="X277" s="168"/>
      <c r="Y277" s="168"/>
      <c r="Z277" s="168"/>
      <c r="AA277" s="168"/>
      <c r="AB277" s="168"/>
      <c r="AC277" s="168"/>
      <c r="AD277" s="168"/>
      <c r="AE277" s="168"/>
      <c r="AF277" s="168"/>
      <c r="AG277" s="168"/>
      <c r="AH277" s="168"/>
      <c r="AI277" s="168"/>
      <c r="AJ277" s="168"/>
      <c r="AK277" s="168"/>
      <c r="AL277" s="168"/>
      <c r="AM277" s="168"/>
      <c r="AN277" s="168"/>
      <c r="AO277" s="168"/>
      <c r="AP277" s="168"/>
      <c r="AQ277" s="168"/>
      <c r="AR277" s="168"/>
      <c r="AS277" s="168"/>
      <c r="AT277" s="168"/>
      <c r="AU277" s="168"/>
      <c r="AV277" s="168"/>
      <c r="AW277" s="168"/>
    </row>
    <row r="278" spans="1:49" s="3" customFormat="1" x14ac:dyDescent="0.2">
      <c r="A278" s="255"/>
      <c r="B278" s="528"/>
      <c r="C278" s="528"/>
      <c r="D278" s="528"/>
      <c r="E278" s="528"/>
      <c r="F278" s="529"/>
      <c r="G278" s="73"/>
      <c r="H278" s="73"/>
      <c r="I278" s="73"/>
      <c r="J278" s="73"/>
      <c r="K278" s="73"/>
      <c r="L278" s="73"/>
      <c r="M278" s="73"/>
      <c r="N278" s="73"/>
      <c r="O278" s="73"/>
      <c r="P278" s="118"/>
      <c r="Q278" s="164">
        <f t="shared" si="71"/>
        <v>0</v>
      </c>
      <c r="R278" s="170"/>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row>
    <row r="279" spans="1:49" s="3" customFormat="1" x14ac:dyDescent="0.2">
      <c r="A279" s="255"/>
      <c r="B279" s="528"/>
      <c r="C279" s="528"/>
      <c r="D279" s="528"/>
      <c r="E279" s="528"/>
      <c r="F279" s="529"/>
      <c r="G279" s="73"/>
      <c r="H279" s="73"/>
      <c r="I279" s="73"/>
      <c r="J279" s="73"/>
      <c r="K279" s="73"/>
      <c r="L279" s="73"/>
      <c r="M279" s="73"/>
      <c r="N279" s="73"/>
      <c r="O279" s="73"/>
      <c r="P279" s="118"/>
      <c r="Q279" s="165">
        <f t="shared" si="71"/>
        <v>0</v>
      </c>
      <c r="R279" s="170"/>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row>
    <row r="280" spans="1:49" s="3" customFormat="1" x14ac:dyDescent="0.2">
      <c r="A280" s="255"/>
      <c r="B280" s="528"/>
      <c r="C280" s="528"/>
      <c r="D280" s="528"/>
      <c r="E280" s="528"/>
      <c r="F280" s="529"/>
      <c r="G280" s="73"/>
      <c r="H280" s="73"/>
      <c r="I280" s="73"/>
      <c r="J280" s="73"/>
      <c r="K280" s="73"/>
      <c r="L280" s="73"/>
      <c r="M280" s="73"/>
      <c r="N280" s="73"/>
      <c r="O280" s="73"/>
      <c r="P280" s="118"/>
      <c r="Q280" s="164">
        <f t="shared" si="71"/>
        <v>0</v>
      </c>
      <c r="R280" s="170"/>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168"/>
    </row>
    <row r="281" spans="1:49" s="3" customFormat="1" x14ac:dyDescent="0.2">
      <c r="A281" s="255"/>
      <c r="B281" s="528"/>
      <c r="C281" s="528"/>
      <c r="D281" s="528"/>
      <c r="E281" s="528"/>
      <c r="F281" s="529"/>
      <c r="G281" s="73"/>
      <c r="H281" s="73"/>
      <c r="I281" s="73"/>
      <c r="J281" s="73"/>
      <c r="K281" s="73"/>
      <c r="L281" s="73"/>
      <c r="M281" s="73"/>
      <c r="N281" s="73"/>
      <c r="O281" s="73"/>
      <c r="P281" s="118"/>
      <c r="Q281" s="165">
        <f t="shared" si="71"/>
        <v>0</v>
      </c>
      <c r="R281" s="170"/>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row>
    <row r="282" spans="1:49" s="3" customFormat="1" x14ac:dyDescent="0.2">
      <c r="A282" s="255"/>
      <c r="B282" s="528"/>
      <c r="C282" s="528"/>
      <c r="D282" s="528"/>
      <c r="E282" s="528"/>
      <c r="F282" s="529"/>
      <c r="G282" s="73"/>
      <c r="H282" s="73"/>
      <c r="I282" s="73"/>
      <c r="J282" s="73"/>
      <c r="K282" s="73"/>
      <c r="L282" s="73"/>
      <c r="M282" s="73"/>
      <c r="N282" s="73"/>
      <c r="O282" s="73"/>
      <c r="P282" s="118"/>
      <c r="Q282" s="164">
        <f t="shared" si="71"/>
        <v>0</v>
      </c>
      <c r="R282" s="170"/>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row>
    <row r="283" spans="1:49" s="3" customFormat="1" x14ac:dyDescent="0.2">
      <c r="A283" s="255"/>
      <c r="B283" s="528"/>
      <c r="C283" s="528"/>
      <c r="D283" s="528"/>
      <c r="E283" s="528"/>
      <c r="F283" s="529"/>
      <c r="G283" s="73"/>
      <c r="H283" s="73"/>
      <c r="I283" s="73"/>
      <c r="J283" s="73"/>
      <c r="K283" s="73"/>
      <c r="L283" s="73"/>
      <c r="M283" s="73"/>
      <c r="N283" s="73"/>
      <c r="O283" s="73"/>
      <c r="P283" s="118"/>
      <c r="Q283" s="165">
        <f t="shared" si="71"/>
        <v>0</v>
      </c>
      <c r="R283" s="170"/>
      <c r="S283" s="168"/>
      <c r="T283" s="168"/>
      <c r="U283" s="168"/>
      <c r="V283" s="168"/>
      <c r="W283" s="168"/>
      <c r="X283" s="168"/>
      <c r="Y283" s="168"/>
      <c r="Z283" s="168"/>
      <c r="AA283" s="168"/>
      <c r="AB283" s="168"/>
      <c r="AC283" s="168"/>
      <c r="AD283" s="168"/>
      <c r="AE283" s="168"/>
      <c r="AF283" s="168"/>
      <c r="AG283" s="168"/>
      <c r="AH283" s="168"/>
      <c r="AI283" s="168"/>
      <c r="AJ283" s="168"/>
      <c r="AK283" s="168"/>
      <c r="AL283" s="168"/>
      <c r="AM283" s="168"/>
      <c r="AN283" s="168"/>
      <c r="AO283" s="168"/>
      <c r="AP283" s="168"/>
      <c r="AQ283" s="168"/>
      <c r="AR283" s="168"/>
      <c r="AS283" s="168"/>
      <c r="AT283" s="168"/>
      <c r="AU283" s="168"/>
      <c r="AV283" s="168"/>
      <c r="AW283" s="168"/>
    </row>
    <row r="284" spans="1:49" s="3" customFormat="1" x14ac:dyDescent="0.2">
      <c r="A284" s="255"/>
      <c r="B284" s="528"/>
      <c r="C284" s="528"/>
      <c r="D284" s="528"/>
      <c r="E284" s="528"/>
      <c r="F284" s="529"/>
      <c r="G284" s="73"/>
      <c r="H284" s="73"/>
      <c r="I284" s="73"/>
      <c r="J284" s="73"/>
      <c r="K284" s="73"/>
      <c r="L284" s="73"/>
      <c r="M284" s="73"/>
      <c r="N284" s="73"/>
      <c r="O284" s="73"/>
      <c r="P284" s="118"/>
      <c r="Q284" s="164">
        <f t="shared" si="71"/>
        <v>0</v>
      </c>
      <c r="R284" s="170"/>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row>
    <row r="285" spans="1:49" s="3" customFormat="1" x14ac:dyDescent="0.2">
      <c r="A285" s="255"/>
      <c r="B285" s="528"/>
      <c r="C285" s="528"/>
      <c r="D285" s="528"/>
      <c r="E285" s="528"/>
      <c r="F285" s="529"/>
      <c r="G285" s="73"/>
      <c r="H285" s="73"/>
      <c r="I285" s="73"/>
      <c r="J285" s="73"/>
      <c r="K285" s="73"/>
      <c r="L285" s="73"/>
      <c r="M285" s="73"/>
      <c r="N285" s="73"/>
      <c r="O285" s="73"/>
      <c r="P285" s="118"/>
      <c r="Q285" s="165">
        <f t="shared" si="71"/>
        <v>0</v>
      </c>
      <c r="R285" s="170"/>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8"/>
    </row>
    <row r="286" spans="1:49" s="3" customFormat="1" x14ac:dyDescent="0.2">
      <c r="A286" s="255"/>
      <c r="B286" s="528"/>
      <c r="C286" s="528"/>
      <c r="D286" s="528"/>
      <c r="E286" s="528"/>
      <c r="F286" s="529"/>
      <c r="G286" s="73"/>
      <c r="H286" s="73"/>
      <c r="I286" s="73"/>
      <c r="J286" s="73"/>
      <c r="K286" s="73"/>
      <c r="L286" s="73"/>
      <c r="M286" s="73"/>
      <c r="N286" s="73"/>
      <c r="O286" s="73"/>
      <c r="P286" s="118"/>
      <c r="Q286" s="164">
        <f t="shared" si="71"/>
        <v>0</v>
      </c>
      <c r="R286" s="170"/>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8"/>
    </row>
    <row r="287" spans="1:49" s="3" customFormat="1" x14ac:dyDescent="0.2">
      <c r="A287" s="255"/>
      <c r="B287" s="528"/>
      <c r="C287" s="528"/>
      <c r="D287" s="528"/>
      <c r="E287" s="528"/>
      <c r="F287" s="529"/>
      <c r="G287" s="73"/>
      <c r="H287" s="73"/>
      <c r="I287" s="73"/>
      <c r="J287" s="73"/>
      <c r="K287" s="73"/>
      <c r="L287" s="73"/>
      <c r="M287" s="73"/>
      <c r="N287" s="73"/>
      <c r="O287" s="73"/>
      <c r="P287" s="118"/>
      <c r="Q287" s="165">
        <f t="shared" si="71"/>
        <v>0</v>
      </c>
      <c r="R287" s="170"/>
      <c r="S287" s="168"/>
      <c r="T287" s="168"/>
      <c r="U287" s="168"/>
      <c r="V287" s="168"/>
      <c r="W287" s="168"/>
      <c r="X287" s="168"/>
      <c r="Y287" s="168"/>
      <c r="Z287" s="168"/>
      <c r="AA287" s="168"/>
      <c r="AB287" s="168"/>
      <c r="AC287" s="168"/>
      <c r="AD287" s="168"/>
      <c r="AE287" s="168"/>
      <c r="AF287" s="168"/>
      <c r="AG287" s="168"/>
      <c r="AH287" s="168"/>
      <c r="AI287" s="168"/>
      <c r="AJ287" s="168"/>
      <c r="AK287" s="168"/>
      <c r="AL287" s="168"/>
      <c r="AM287" s="168"/>
      <c r="AN287" s="168"/>
      <c r="AO287" s="168"/>
      <c r="AP287" s="168"/>
      <c r="AQ287" s="168"/>
      <c r="AR287" s="168"/>
      <c r="AS287" s="168"/>
      <c r="AT287" s="168"/>
      <c r="AU287" s="168"/>
      <c r="AV287" s="168"/>
      <c r="AW287" s="168"/>
    </row>
    <row r="288" spans="1:49" s="3" customFormat="1" x14ac:dyDescent="0.2">
      <c r="A288" s="255"/>
      <c r="B288" s="528"/>
      <c r="C288" s="528"/>
      <c r="D288" s="528"/>
      <c r="E288" s="528"/>
      <c r="F288" s="529"/>
      <c r="G288" s="73"/>
      <c r="H288" s="73"/>
      <c r="I288" s="73"/>
      <c r="J288" s="73"/>
      <c r="K288" s="73"/>
      <c r="L288" s="73"/>
      <c r="M288" s="73"/>
      <c r="N288" s="73"/>
      <c r="O288" s="73"/>
      <c r="P288" s="118"/>
      <c r="Q288" s="164">
        <f t="shared" si="71"/>
        <v>0</v>
      </c>
      <c r="R288" s="170"/>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8"/>
      <c r="AN288" s="168"/>
      <c r="AO288" s="168"/>
      <c r="AP288" s="168"/>
      <c r="AQ288" s="168"/>
      <c r="AR288" s="168"/>
      <c r="AS288" s="168"/>
      <c r="AT288" s="168"/>
      <c r="AU288" s="168"/>
      <c r="AV288" s="168"/>
      <c r="AW288" s="168"/>
    </row>
    <row r="289" spans="1:49" s="3" customFormat="1" x14ac:dyDescent="0.2">
      <c r="A289" s="255"/>
      <c r="B289" s="528"/>
      <c r="C289" s="528"/>
      <c r="D289" s="528"/>
      <c r="E289" s="528"/>
      <c r="F289" s="529"/>
      <c r="G289" s="73"/>
      <c r="H289" s="73"/>
      <c r="I289" s="73"/>
      <c r="J289" s="73"/>
      <c r="K289" s="73"/>
      <c r="L289" s="73"/>
      <c r="M289" s="73"/>
      <c r="N289" s="73"/>
      <c r="O289" s="73"/>
      <c r="P289" s="118"/>
      <c r="Q289" s="165">
        <f t="shared" si="71"/>
        <v>0</v>
      </c>
      <c r="R289" s="170"/>
      <c r="S289" s="168"/>
      <c r="T289" s="168"/>
      <c r="U289" s="168"/>
      <c r="V289" s="168"/>
      <c r="W289" s="168"/>
      <c r="X289" s="168"/>
      <c r="Y289" s="168"/>
      <c r="Z289" s="168"/>
      <c r="AA289" s="168"/>
      <c r="AB289" s="168"/>
      <c r="AC289" s="168"/>
      <c r="AD289" s="168"/>
      <c r="AE289" s="168"/>
      <c r="AF289" s="168"/>
      <c r="AG289" s="168"/>
      <c r="AH289" s="168"/>
      <c r="AI289" s="168"/>
      <c r="AJ289" s="168"/>
      <c r="AK289" s="168"/>
      <c r="AL289" s="168"/>
      <c r="AM289" s="168"/>
      <c r="AN289" s="168"/>
      <c r="AO289" s="168"/>
      <c r="AP289" s="168"/>
      <c r="AQ289" s="168"/>
      <c r="AR289" s="168"/>
      <c r="AS289" s="168"/>
      <c r="AT289" s="168"/>
      <c r="AU289" s="168"/>
      <c r="AV289" s="168"/>
      <c r="AW289" s="168"/>
    </row>
    <row r="290" spans="1:49" s="3" customFormat="1" x14ac:dyDescent="0.2">
      <c r="A290" s="255"/>
      <c r="B290" s="528"/>
      <c r="C290" s="528"/>
      <c r="D290" s="528"/>
      <c r="E290" s="528"/>
      <c r="F290" s="529"/>
      <c r="G290" s="73"/>
      <c r="H290" s="73"/>
      <c r="I290" s="73"/>
      <c r="J290" s="73"/>
      <c r="K290" s="73"/>
      <c r="L290" s="73"/>
      <c r="M290" s="73"/>
      <c r="N290" s="73"/>
      <c r="O290" s="73"/>
      <c r="P290" s="118"/>
      <c r="Q290" s="164">
        <f t="shared" si="71"/>
        <v>0</v>
      </c>
      <c r="R290" s="170"/>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8"/>
      <c r="AQ290" s="168"/>
      <c r="AR290" s="168"/>
      <c r="AS290" s="168"/>
      <c r="AT290" s="168"/>
      <c r="AU290" s="168"/>
      <c r="AV290" s="168"/>
      <c r="AW290" s="168"/>
    </row>
    <row r="291" spans="1:49" s="3" customFormat="1" x14ac:dyDescent="0.2">
      <c r="A291" s="255"/>
      <c r="B291" s="528"/>
      <c r="C291" s="528"/>
      <c r="D291" s="528"/>
      <c r="E291" s="528"/>
      <c r="F291" s="529"/>
      <c r="G291" s="73"/>
      <c r="H291" s="73"/>
      <c r="I291" s="73"/>
      <c r="J291" s="73"/>
      <c r="K291" s="73"/>
      <c r="L291" s="73"/>
      <c r="M291" s="73"/>
      <c r="N291" s="73"/>
      <c r="O291" s="73"/>
      <c r="P291" s="118"/>
      <c r="Q291" s="165">
        <f t="shared" si="71"/>
        <v>0</v>
      </c>
      <c r="R291" s="170"/>
      <c r="S291" s="168"/>
      <c r="T291" s="168"/>
      <c r="U291" s="168"/>
      <c r="V291" s="168"/>
      <c r="W291" s="168"/>
      <c r="X291" s="168"/>
      <c r="Y291" s="168"/>
      <c r="Z291" s="168"/>
      <c r="AA291" s="168"/>
      <c r="AB291" s="168"/>
      <c r="AC291" s="168"/>
      <c r="AD291" s="168"/>
      <c r="AE291" s="168"/>
      <c r="AF291" s="168"/>
      <c r="AG291" s="168"/>
      <c r="AH291" s="168"/>
      <c r="AI291" s="168"/>
      <c r="AJ291" s="168"/>
      <c r="AK291" s="168"/>
      <c r="AL291" s="168"/>
      <c r="AM291" s="168"/>
      <c r="AN291" s="168"/>
      <c r="AO291" s="168"/>
      <c r="AP291" s="168"/>
      <c r="AQ291" s="168"/>
      <c r="AR291" s="168"/>
      <c r="AS291" s="168"/>
      <c r="AT291" s="168"/>
      <c r="AU291" s="168"/>
      <c r="AV291" s="168"/>
      <c r="AW291" s="168"/>
    </row>
    <row r="292" spans="1:49" s="3" customFormat="1" x14ac:dyDescent="0.2">
      <c r="A292" s="255"/>
      <c r="B292" s="528"/>
      <c r="C292" s="528"/>
      <c r="D292" s="528"/>
      <c r="E292" s="528"/>
      <c r="F292" s="529"/>
      <c r="G292" s="73"/>
      <c r="H292" s="73"/>
      <c r="I292" s="73"/>
      <c r="J292" s="73"/>
      <c r="K292" s="73"/>
      <c r="L292" s="73"/>
      <c r="M292" s="73"/>
      <c r="N292" s="73"/>
      <c r="O292" s="73"/>
      <c r="P292" s="118"/>
      <c r="Q292" s="164">
        <f t="shared" si="71"/>
        <v>0</v>
      </c>
      <c r="R292" s="170"/>
      <c r="S292" s="168"/>
      <c r="T292" s="168"/>
      <c r="U292" s="168"/>
      <c r="V292" s="168"/>
      <c r="W292" s="168"/>
      <c r="X292" s="168"/>
      <c r="Y292" s="168"/>
      <c r="Z292" s="168"/>
      <c r="AA292" s="168"/>
      <c r="AB292" s="168"/>
      <c r="AC292" s="168"/>
      <c r="AD292" s="168"/>
      <c r="AE292" s="168"/>
      <c r="AF292" s="168"/>
      <c r="AG292" s="168"/>
      <c r="AH292" s="168"/>
      <c r="AI292" s="168"/>
      <c r="AJ292" s="168"/>
      <c r="AK292" s="168"/>
      <c r="AL292" s="168"/>
      <c r="AM292" s="168"/>
      <c r="AN292" s="168"/>
      <c r="AO292" s="168"/>
      <c r="AP292" s="168"/>
      <c r="AQ292" s="168"/>
      <c r="AR292" s="168"/>
      <c r="AS292" s="168"/>
      <c r="AT292" s="168"/>
      <c r="AU292" s="168"/>
      <c r="AV292" s="168"/>
      <c r="AW292" s="168"/>
    </row>
    <row r="293" spans="1:49" s="3" customFormat="1" x14ac:dyDescent="0.2">
      <c r="A293" s="255"/>
      <c r="B293" s="528"/>
      <c r="C293" s="528"/>
      <c r="D293" s="528"/>
      <c r="E293" s="528"/>
      <c r="F293" s="529"/>
      <c r="G293" s="73"/>
      <c r="H293" s="73"/>
      <c r="I293" s="73"/>
      <c r="J293" s="73"/>
      <c r="K293" s="73"/>
      <c r="L293" s="73"/>
      <c r="M293" s="73"/>
      <c r="N293" s="73"/>
      <c r="O293" s="73"/>
      <c r="P293" s="118"/>
      <c r="Q293" s="165">
        <f t="shared" si="71"/>
        <v>0</v>
      </c>
      <c r="R293" s="170"/>
      <c r="S293" s="168"/>
      <c r="T293" s="168"/>
      <c r="U293" s="168"/>
      <c r="V293" s="168"/>
      <c r="W293" s="168"/>
      <c r="X293" s="168"/>
      <c r="Y293" s="168"/>
      <c r="Z293" s="168"/>
      <c r="AA293" s="168"/>
      <c r="AB293" s="168"/>
      <c r="AC293" s="168"/>
      <c r="AD293" s="168"/>
      <c r="AE293" s="168"/>
      <c r="AF293" s="168"/>
      <c r="AG293" s="168"/>
      <c r="AH293" s="168"/>
      <c r="AI293" s="168"/>
      <c r="AJ293" s="168"/>
      <c r="AK293" s="168"/>
      <c r="AL293" s="168"/>
      <c r="AM293" s="168"/>
      <c r="AN293" s="168"/>
      <c r="AO293" s="168"/>
      <c r="AP293" s="168"/>
      <c r="AQ293" s="168"/>
      <c r="AR293" s="168"/>
      <c r="AS293" s="168"/>
      <c r="AT293" s="168"/>
      <c r="AU293" s="168"/>
      <c r="AV293" s="168"/>
      <c r="AW293" s="168"/>
    </row>
    <row r="294" spans="1:49" s="3" customFormat="1" x14ac:dyDescent="0.2">
      <c r="A294" s="255"/>
      <c r="B294" s="528"/>
      <c r="C294" s="528"/>
      <c r="D294" s="528"/>
      <c r="E294" s="528"/>
      <c r="F294" s="529"/>
      <c r="G294" s="73"/>
      <c r="H294" s="73"/>
      <c r="I294" s="73"/>
      <c r="J294" s="73"/>
      <c r="K294" s="73"/>
      <c r="L294" s="73"/>
      <c r="M294" s="73"/>
      <c r="N294" s="73"/>
      <c r="O294" s="73"/>
      <c r="P294" s="118"/>
      <c r="Q294" s="164">
        <f t="shared" si="71"/>
        <v>0</v>
      </c>
      <c r="R294" s="170"/>
      <c r="S294" s="168"/>
      <c r="T294" s="168"/>
      <c r="U294" s="168"/>
      <c r="V294" s="168"/>
      <c r="W294" s="168"/>
      <c r="X294" s="168"/>
      <c r="Y294" s="168"/>
      <c r="Z294" s="168"/>
      <c r="AA294" s="168"/>
      <c r="AB294" s="168"/>
      <c r="AC294" s="168"/>
      <c r="AD294" s="168"/>
      <c r="AE294" s="168"/>
      <c r="AF294" s="168"/>
      <c r="AG294" s="168"/>
      <c r="AH294" s="168"/>
      <c r="AI294" s="168"/>
      <c r="AJ294" s="168"/>
      <c r="AK294" s="168"/>
      <c r="AL294" s="168"/>
      <c r="AM294" s="168"/>
      <c r="AN294" s="168"/>
      <c r="AO294" s="168"/>
      <c r="AP294" s="168"/>
      <c r="AQ294" s="168"/>
      <c r="AR294" s="168"/>
      <c r="AS294" s="168"/>
      <c r="AT294" s="168"/>
      <c r="AU294" s="168"/>
      <c r="AV294" s="168"/>
      <c r="AW294" s="168"/>
    </row>
    <row r="295" spans="1:49" s="3" customFormat="1" x14ac:dyDescent="0.2">
      <c r="A295" s="255"/>
      <c r="B295" s="528"/>
      <c r="C295" s="528"/>
      <c r="D295" s="528"/>
      <c r="E295" s="528"/>
      <c r="F295" s="529"/>
      <c r="G295" s="73"/>
      <c r="H295" s="73"/>
      <c r="I295" s="73"/>
      <c r="J295" s="73"/>
      <c r="K295" s="73"/>
      <c r="L295" s="73"/>
      <c r="M295" s="73"/>
      <c r="N295" s="73"/>
      <c r="O295" s="73"/>
      <c r="P295" s="118"/>
      <c r="Q295" s="165">
        <f t="shared" si="71"/>
        <v>0</v>
      </c>
      <c r="R295" s="170"/>
      <c r="S295" s="168"/>
      <c r="T295" s="168"/>
      <c r="U295" s="168"/>
      <c r="V295" s="168"/>
      <c r="W295" s="168"/>
      <c r="X295" s="168"/>
      <c r="Y295" s="168"/>
      <c r="Z295" s="168"/>
      <c r="AA295" s="168"/>
      <c r="AB295" s="168"/>
      <c r="AC295" s="168"/>
      <c r="AD295" s="168"/>
      <c r="AE295" s="168"/>
      <c r="AF295" s="168"/>
      <c r="AG295" s="168"/>
      <c r="AH295" s="168"/>
      <c r="AI295" s="168"/>
      <c r="AJ295" s="168"/>
      <c r="AK295" s="168"/>
      <c r="AL295" s="168"/>
      <c r="AM295" s="168"/>
      <c r="AN295" s="168"/>
      <c r="AO295" s="168"/>
      <c r="AP295" s="168"/>
      <c r="AQ295" s="168"/>
      <c r="AR295" s="168"/>
      <c r="AS295" s="168"/>
      <c r="AT295" s="168"/>
      <c r="AU295" s="168"/>
      <c r="AV295" s="168"/>
      <c r="AW295" s="168"/>
    </row>
    <row r="296" spans="1:49" s="3" customFormat="1" x14ac:dyDescent="0.2">
      <c r="A296" s="255"/>
      <c r="B296" s="528"/>
      <c r="C296" s="528"/>
      <c r="D296" s="528"/>
      <c r="E296" s="528"/>
      <c r="F296" s="529"/>
      <c r="G296" s="73"/>
      <c r="H296" s="73"/>
      <c r="I296" s="73"/>
      <c r="J296" s="73"/>
      <c r="K296" s="73"/>
      <c r="L296" s="73"/>
      <c r="M296" s="73"/>
      <c r="N296" s="73"/>
      <c r="O296" s="73"/>
      <c r="P296" s="118"/>
      <c r="Q296" s="164">
        <f t="shared" si="71"/>
        <v>0</v>
      </c>
      <c r="R296" s="170"/>
      <c r="S296" s="168"/>
      <c r="T296" s="168"/>
      <c r="U296" s="168"/>
      <c r="V296" s="168"/>
      <c r="W296" s="168"/>
      <c r="X296" s="168"/>
      <c r="Y296" s="168"/>
      <c r="Z296" s="168"/>
      <c r="AA296" s="168"/>
      <c r="AB296" s="168"/>
      <c r="AC296" s="168"/>
      <c r="AD296" s="168"/>
      <c r="AE296" s="168"/>
      <c r="AF296" s="168"/>
      <c r="AG296" s="168"/>
      <c r="AH296" s="168"/>
      <c r="AI296" s="168"/>
      <c r="AJ296" s="168"/>
      <c r="AK296" s="168"/>
      <c r="AL296" s="168"/>
      <c r="AM296" s="168"/>
      <c r="AN296" s="168"/>
      <c r="AO296" s="168"/>
      <c r="AP296" s="168"/>
      <c r="AQ296" s="168"/>
      <c r="AR296" s="168"/>
      <c r="AS296" s="168"/>
      <c r="AT296" s="168"/>
      <c r="AU296" s="168"/>
      <c r="AV296" s="168"/>
      <c r="AW296" s="168"/>
    </row>
    <row r="297" spans="1:49" s="3" customFormat="1" x14ac:dyDescent="0.2">
      <c r="A297" s="255"/>
      <c r="B297" s="528"/>
      <c r="C297" s="528"/>
      <c r="D297" s="528"/>
      <c r="E297" s="528"/>
      <c r="F297" s="529"/>
      <c r="G297" s="73"/>
      <c r="H297" s="73"/>
      <c r="I297" s="73"/>
      <c r="J297" s="73"/>
      <c r="K297" s="73"/>
      <c r="L297" s="73"/>
      <c r="M297" s="73"/>
      <c r="N297" s="73"/>
      <c r="O297" s="73"/>
      <c r="P297" s="118"/>
      <c r="Q297" s="165">
        <f t="shared" si="71"/>
        <v>0</v>
      </c>
      <c r="R297" s="170"/>
      <c r="S297" s="168"/>
      <c r="T297" s="168"/>
      <c r="U297" s="168"/>
      <c r="V297" s="168"/>
      <c r="W297" s="168"/>
      <c r="X297" s="168"/>
      <c r="Y297" s="168"/>
      <c r="Z297" s="168"/>
      <c r="AA297" s="168"/>
      <c r="AB297" s="168"/>
      <c r="AC297" s="168"/>
      <c r="AD297" s="168"/>
      <c r="AE297" s="168"/>
      <c r="AF297" s="168"/>
      <c r="AG297" s="168"/>
      <c r="AH297" s="168"/>
      <c r="AI297" s="168"/>
      <c r="AJ297" s="168"/>
      <c r="AK297" s="168"/>
      <c r="AL297" s="168"/>
      <c r="AM297" s="168"/>
      <c r="AN297" s="168"/>
      <c r="AO297" s="168"/>
      <c r="AP297" s="168"/>
      <c r="AQ297" s="168"/>
      <c r="AR297" s="168"/>
      <c r="AS297" s="168"/>
      <c r="AT297" s="168"/>
      <c r="AU297" s="168"/>
      <c r="AV297" s="168"/>
      <c r="AW297" s="168"/>
    </row>
    <row r="298" spans="1:49" s="3" customFormat="1" x14ac:dyDescent="0.2">
      <c r="A298" s="255"/>
      <c r="B298" s="528"/>
      <c r="C298" s="528"/>
      <c r="D298" s="528"/>
      <c r="E298" s="528"/>
      <c r="F298" s="529"/>
      <c r="G298" s="73"/>
      <c r="H298" s="73"/>
      <c r="I298" s="73"/>
      <c r="J298" s="73"/>
      <c r="K298" s="73"/>
      <c r="L298" s="73"/>
      <c r="M298" s="73"/>
      <c r="N298" s="73"/>
      <c r="O298" s="73"/>
      <c r="P298" s="118"/>
      <c r="Q298" s="164">
        <f t="shared" si="71"/>
        <v>0</v>
      </c>
      <c r="R298" s="170"/>
      <c r="S298" s="168"/>
      <c r="T298" s="168"/>
      <c r="U298" s="168"/>
      <c r="V298" s="168"/>
      <c r="W298" s="168"/>
      <c r="X298" s="168"/>
      <c r="Y298" s="168"/>
      <c r="Z298" s="168"/>
      <c r="AA298" s="168"/>
      <c r="AB298" s="168"/>
      <c r="AC298" s="168"/>
      <c r="AD298" s="168"/>
      <c r="AE298" s="168"/>
      <c r="AF298" s="168"/>
      <c r="AG298" s="168"/>
      <c r="AH298" s="168"/>
      <c r="AI298" s="168"/>
      <c r="AJ298" s="168"/>
      <c r="AK298" s="168"/>
      <c r="AL298" s="168"/>
      <c r="AM298" s="168"/>
      <c r="AN298" s="168"/>
      <c r="AO298" s="168"/>
      <c r="AP298" s="168"/>
      <c r="AQ298" s="168"/>
      <c r="AR298" s="168"/>
      <c r="AS298" s="168"/>
      <c r="AT298" s="168"/>
      <c r="AU298" s="168"/>
      <c r="AV298" s="168"/>
      <c r="AW298" s="168"/>
    </row>
    <row r="299" spans="1:49" s="3" customFormat="1" ht="15.75" thickBot="1" x14ac:dyDescent="0.25">
      <c r="A299" s="257"/>
      <c r="B299" s="552"/>
      <c r="C299" s="552"/>
      <c r="D299" s="552"/>
      <c r="E299" s="552"/>
      <c r="F299" s="553"/>
      <c r="G299" s="199"/>
      <c r="H299" s="199"/>
      <c r="I299" s="199"/>
      <c r="J299" s="199"/>
      <c r="K299" s="199"/>
      <c r="L299" s="199"/>
      <c r="M299" s="199"/>
      <c r="N299" s="199"/>
      <c r="O299" s="199"/>
      <c r="P299" s="200"/>
      <c r="Q299" s="166">
        <f t="shared" si="71"/>
        <v>0</v>
      </c>
      <c r="R299" s="170"/>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8"/>
    </row>
    <row r="300" spans="1:49" s="3" customFormat="1" ht="15" customHeight="1" x14ac:dyDescent="0.2">
      <c r="A300" s="530" t="s">
        <v>144</v>
      </c>
      <c r="B300" s="531"/>
      <c r="C300" s="531"/>
      <c r="D300" s="531"/>
      <c r="E300" s="531"/>
      <c r="F300" s="532"/>
      <c r="G300" s="116">
        <f>ROUND(SUM(G301:G335),2)</f>
        <v>0</v>
      </c>
      <c r="H300" s="116">
        <f t="shared" ref="H300:Q300" si="72">ROUND(SUM(H301:H335),2)</f>
        <v>0</v>
      </c>
      <c r="I300" s="116">
        <f t="shared" si="72"/>
        <v>0</v>
      </c>
      <c r="J300" s="116">
        <f t="shared" si="72"/>
        <v>0</v>
      </c>
      <c r="K300" s="116">
        <f t="shared" si="72"/>
        <v>0</v>
      </c>
      <c r="L300" s="116">
        <f t="shared" si="72"/>
        <v>0</v>
      </c>
      <c r="M300" s="116">
        <f t="shared" si="72"/>
        <v>0</v>
      </c>
      <c r="N300" s="116">
        <f t="shared" si="72"/>
        <v>0</v>
      </c>
      <c r="O300" s="116">
        <f t="shared" si="72"/>
        <v>0</v>
      </c>
      <c r="P300" s="116">
        <f t="shared" si="72"/>
        <v>0</v>
      </c>
      <c r="Q300" s="70">
        <f t="shared" si="72"/>
        <v>0</v>
      </c>
      <c r="R300" s="169" t="str">
        <f>IF(SUM(G300:P300)=SUM(Q301:Q335),"match","sum error")</f>
        <v>match</v>
      </c>
      <c r="S300" s="168"/>
      <c r="T300" s="177">
        <f>SUM(U301:AD301)</f>
        <v>0</v>
      </c>
      <c r="U300" s="172" t="str">
        <f t="shared" ref="U300:AD300" si="73">G$11</f>
        <v>PR</v>
      </c>
      <c r="V300" s="172" t="str">
        <f t="shared" si="73"/>
        <v>PM</v>
      </c>
      <c r="W300" s="172" t="str">
        <f t="shared" si="73"/>
        <v>SENG</v>
      </c>
      <c r="X300" s="172" t="str">
        <f t="shared" si="73"/>
        <v>ENG</v>
      </c>
      <c r="Y300" s="172" t="str">
        <f t="shared" si="73"/>
        <v>SDES</v>
      </c>
      <c r="Z300" s="172" t="str">
        <f t="shared" si="73"/>
        <v>DES</v>
      </c>
      <c r="AA300" s="172" t="str">
        <f t="shared" si="73"/>
        <v>TECH</v>
      </c>
      <c r="AB300" s="172" t="str">
        <f t="shared" si="73"/>
        <v>ADM</v>
      </c>
      <c r="AC300" s="172" t="str">
        <f t="shared" si="73"/>
        <v>UD1</v>
      </c>
      <c r="AD300" s="172" t="str">
        <f t="shared" si="73"/>
        <v>UD2</v>
      </c>
      <c r="AE300" s="168"/>
      <c r="AF300" s="168"/>
      <c r="AG300" s="168"/>
      <c r="AH300" s="168"/>
      <c r="AI300" s="168"/>
      <c r="AJ300" s="168"/>
      <c r="AK300" s="168"/>
      <c r="AL300" s="168"/>
      <c r="AM300" s="168"/>
      <c r="AN300" s="168"/>
      <c r="AO300" s="168"/>
      <c r="AP300" s="168"/>
      <c r="AQ300" s="168"/>
      <c r="AR300" s="168"/>
      <c r="AS300" s="168"/>
      <c r="AT300" s="168"/>
      <c r="AU300" s="168"/>
      <c r="AV300" s="168"/>
      <c r="AW300" s="168"/>
    </row>
    <row r="301" spans="1:49" s="3" customFormat="1" x14ac:dyDescent="0.2">
      <c r="A301" s="254"/>
      <c r="B301" s="528"/>
      <c r="C301" s="528"/>
      <c r="D301" s="528"/>
      <c r="E301" s="528"/>
      <c r="F301" s="529"/>
      <c r="G301" s="73"/>
      <c r="H301" s="73"/>
      <c r="I301" s="73"/>
      <c r="J301" s="73"/>
      <c r="K301" s="73"/>
      <c r="L301" s="73"/>
      <c r="M301" s="73"/>
      <c r="N301" s="73"/>
      <c r="O301" s="73"/>
      <c r="P301" s="118"/>
      <c r="Q301" s="164">
        <f>ROUND(SUM(G301:P301),2)</f>
        <v>0</v>
      </c>
      <c r="R301" s="170"/>
      <c r="S301" s="168"/>
      <c r="T301" s="168"/>
      <c r="U301" s="174">
        <f>G300*'Staffing Plan'!$M$25</f>
        <v>0</v>
      </c>
      <c r="V301" s="174">
        <f>H300*'Staffing Plan'!$M$33</f>
        <v>0</v>
      </c>
      <c r="W301" s="174">
        <f>I300*'Staffing Plan'!$M$47</f>
        <v>0</v>
      </c>
      <c r="X301" s="174">
        <f>J300*'Staffing Plan'!$M$61</f>
        <v>0</v>
      </c>
      <c r="Y301" s="174">
        <f>K300*'Staffing Plan'!$M$75</f>
        <v>0</v>
      </c>
      <c r="Z301" s="174">
        <f>L300*'Staffing Plan'!$M$89</f>
        <v>0</v>
      </c>
      <c r="AA301" s="174">
        <f>M300*'Staffing Plan'!$M$103</f>
        <v>0</v>
      </c>
      <c r="AB301" s="174">
        <f>N300*'Staffing Plan'!$M$117</f>
        <v>0</v>
      </c>
      <c r="AC301" s="174">
        <f>O300*'Staffing Plan'!$M$131</f>
        <v>0</v>
      </c>
      <c r="AD301" s="174">
        <f>P300*'Staffing Plan'!$M$145</f>
        <v>0</v>
      </c>
      <c r="AE301" s="168"/>
      <c r="AF301" s="168"/>
      <c r="AG301" s="168"/>
      <c r="AH301" s="168"/>
      <c r="AI301" s="168"/>
      <c r="AJ301" s="168"/>
      <c r="AK301" s="168"/>
      <c r="AL301" s="168"/>
      <c r="AM301" s="168"/>
      <c r="AN301" s="168"/>
      <c r="AO301" s="168"/>
      <c r="AP301" s="168"/>
      <c r="AQ301" s="168"/>
      <c r="AR301" s="168"/>
      <c r="AS301" s="168"/>
      <c r="AT301" s="168"/>
      <c r="AU301" s="168"/>
      <c r="AV301" s="168"/>
      <c r="AW301" s="168"/>
    </row>
    <row r="302" spans="1:49" s="3" customFormat="1" ht="15" customHeight="1" x14ac:dyDescent="0.2">
      <c r="A302" s="254"/>
      <c r="B302" s="528"/>
      <c r="C302" s="528"/>
      <c r="D302" s="528"/>
      <c r="E302" s="528"/>
      <c r="F302" s="529"/>
      <c r="G302" s="73"/>
      <c r="H302" s="73"/>
      <c r="I302" s="73"/>
      <c r="J302" s="73"/>
      <c r="K302" s="73"/>
      <c r="L302" s="73"/>
      <c r="M302" s="73"/>
      <c r="N302" s="73"/>
      <c r="O302" s="73"/>
      <c r="P302" s="118"/>
      <c r="Q302" s="164">
        <f t="shared" ref="Q302:Q335" si="74">ROUND(SUM(G302:P302),2)</f>
        <v>0</v>
      </c>
      <c r="R302" s="170"/>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8"/>
    </row>
    <row r="303" spans="1:49" s="3" customFormat="1" ht="15" customHeight="1" x14ac:dyDescent="0.2">
      <c r="A303" s="254"/>
      <c r="B303" s="528"/>
      <c r="C303" s="528"/>
      <c r="D303" s="528"/>
      <c r="E303" s="528"/>
      <c r="F303" s="529"/>
      <c r="G303" s="73"/>
      <c r="H303" s="73"/>
      <c r="I303" s="73"/>
      <c r="J303" s="73"/>
      <c r="K303" s="73"/>
      <c r="L303" s="73"/>
      <c r="M303" s="73"/>
      <c r="N303" s="73"/>
      <c r="O303" s="73"/>
      <c r="P303" s="118"/>
      <c r="Q303" s="165">
        <f t="shared" si="74"/>
        <v>0</v>
      </c>
      <c r="R303" s="170"/>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8"/>
    </row>
    <row r="304" spans="1:49" s="3" customFormat="1" ht="15" customHeight="1" x14ac:dyDescent="0.2">
      <c r="A304" s="254"/>
      <c r="B304" s="528"/>
      <c r="C304" s="528"/>
      <c r="D304" s="528"/>
      <c r="E304" s="528"/>
      <c r="F304" s="529"/>
      <c r="G304" s="73"/>
      <c r="H304" s="73"/>
      <c r="I304" s="73"/>
      <c r="J304" s="73"/>
      <c r="K304" s="73"/>
      <c r="L304" s="73"/>
      <c r="M304" s="73"/>
      <c r="N304" s="73"/>
      <c r="O304" s="73"/>
      <c r="P304" s="118"/>
      <c r="Q304" s="164">
        <f t="shared" si="74"/>
        <v>0</v>
      </c>
      <c r="R304" s="170"/>
      <c r="S304" s="168"/>
      <c r="T304" s="168"/>
      <c r="U304" s="168"/>
      <c r="V304" s="168"/>
      <c r="W304" s="168"/>
      <c r="X304" s="168"/>
      <c r="Y304" s="168"/>
      <c r="Z304" s="168"/>
      <c r="AA304" s="168"/>
      <c r="AB304" s="168"/>
      <c r="AC304" s="168"/>
      <c r="AD304" s="168"/>
      <c r="AE304" s="168"/>
      <c r="AF304" s="168"/>
      <c r="AG304" s="168"/>
      <c r="AH304" s="168"/>
      <c r="AI304" s="168"/>
      <c r="AJ304" s="168"/>
      <c r="AK304" s="168"/>
      <c r="AL304" s="168"/>
      <c r="AM304" s="168"/>
      <c r="AN304" s="168"/>
      <c r="AO304" s="168"/>
      <c r="AP304" s="168"/>
      <c r="AQ304" s="168"/>
      <c r="AR304" s="168"/>
      <c r="AS304" s="168"/>
      <c r="AT304" s="168"/>
      <c r="AU304" s="168"/>
      <c r="AV304" s="168"/>
      <c r="AW304" s="168"/>
    </row>
    <row r="305" spans="1:49" s="3" customFormat="1" ht="15" customHeight="1" x14ac:dyDescent="0.2">
      <c r="A305" s="254"/>
      <c r="B305" s="528"/>
      <c r="C305" s="528"/>
      <c r="D305" s="528"/>
      <c r="E305" s="528"/>
      <c r="F305" s="529"/>
      <c r="G305" s="73"/>
      <c r="H305" s="73"/>
      <c r="I305" s="73"/>
      <c r="J305" s="73"/>
      <c r="K305" s="73"/>
      <c r="L305" s="73"/>
      <c r="M305" s="73"/>
      <c r="N305" s="73"/>
      <c r="O305" s="73"/>
      <c r="P305" s="118"/>
      <c r="Q305" s="165">
        <f t="shared" si="74"/>
        <v>0</v>
      </c>
      <c r="R305" s="170"/>
      <c r="S305" s="168"/>
      <c r="T305" s="168"/>
      <c r="U305" s="168"/>
      <c r="V305" s="168"/>
      <c r="W305" s="168"/>
      <c r="X305" s="168"/>
      <c r="Y305" s="168"/>
      <c r="Z305" s="168"/>
      <c r="AA305" s="168"/>
      <c r="AB305" s="168"/>
      <c r="AC305" s="168"/>
      <c r="AD305" s="168"/>
      <c r="AE305" s="168"/>
      <c r="AF305" s="168"/>
      <c r="AG305" s="168"/>
      <c r="AH305" s="168"/>
      <c r="AI305" s="168"/>
      <c r="AJ305" s="168"/>
      <c r="AK305" s="168"/>
      <c r="AL305" s="168"/>
      <c r="AM305" s="168"/>
      <c r="AN305" s="168"/>
      <c r="AO305" s="168"/>
      <c r="AP305" s="168"/>
      <c r="AQ305" s="168"/>
      <c r="AR305" s="168"/>
      <c r="AS305" s="168"/>
      <c r="AT305" s="168"/>
      <c r="AU305" s="168"/>
      <c r="AV305" s="168"/>
      <c r="AW305" s="168"/>
    </row>
    <row r="306" spans="1:49" s="3" customFormat="1" ht="15" customHeight="1" x14ac:dyDescent="0.2">
      <c r="A306" s="254"/>
      <c r="B306" s="528"/>
      <c r="C306" s="528"/>
      <c r="D306" s="528"/>
      <c r="E306" s="528"/>
      <c r="F306" s="529"/>
      <c r="G306" s="73"/>
      <c r="H306" s="73"/>
      <c r="I306" s="73"/>
      <c r="J306" s="73"/>
      <c r="K306" s="73"/>
      <c r="L306" s="73"/>
      <c r="M306" s="73"/>
      <c r="N306" s="73"/>
      <c r="O306" s="73"/>
      <c r="P306" s="118"/>
      <c r="Q306" s="164">
        <f t="shared" si="74"/>
        <v>0</v>
      </c>
      <c r="R306" s="170"/>
      <c r="S306" s="168"/>
      <c r="T306" s="168"/>
      <c r="U306" s="168"/>
      <c r="V306" s="168"/>
      <c r="W306" s="168"/>
      <c r="X306" s="168"/>
      <c r="Y306" s="168"/>
      <c r="Z306" s="168"/>
      <c r="AA306" s="168"/>
      <c r="AB306" s="168"/>
      <c r="AC306" s="168"/>
      <c r="AD306" s="168"/>
      <c r="AE306" s="168"/>
      <c r="AF306" s="168"/>
      <c r="AG306" s="168"/>
      <c r="AH306" s="168"/>
      <c r="AI306" s="168"/>
      <c r="AJ306" s="168"/>
      <c r="AK306" s="168"/>
      <c r="AL306" s="168"/>
      <c r="AM306" s="168"/>
      <c r="AN306" s="168"/>
      <c r="AO306" s="168"/>
      <c r="AP306" s="168"/>
      <c r="AQ306" s="168"/>
      <c r="AR306" s="168"/>
      <c r="AS306" s="168"/>
      <c r="AT306" s="168"/>
      <c r="AU306" s="168"/>
      <c r="AV306" s="168"/>
      <c r="AW306" s="168"/>
    </row>
    <row r="307" spans="1:49" s="3" customFormat="1" x14ac:dyDescent="0.2">
      <c r="A307" s="255"/>
      <c r="B307" s="528"/>
      <c r="C307" s="528"/>
      <c r="D307" s="528"/>
      <c r="E307" s="528"/>
      <c r="F307" s="529"/>
      <c r="G307" s="73"/>
      <c r="H307" s="73"/>
      <c r="I307" s="73"/>
      <c r="J307" s="73"/>
      <c r="K307" s="73"/>
      <c r="L307" s="73"/>
      <c r="M307" s="73"/>
      <c r="N307" s="73"/>
      <c r="O307" s="73"/>
      <c r="P307" s="118"/>
      <c r="Q307" s="165">
        <f t="shared" si="74"/>
        <v>0</v>
      </c>
      <c r="R307" s="170"/>
      <c r="S307" s="168"/>
      <c r="T307" s="168"/>
      <c r="U307" s="168"/>
      <c r="V307" s="168"/>
      <c r="W307" s="168"/>
      <c r="X307" s="168"/>
      <c r="Y307" s="168"/>
      <c r="Z307" s="168"/>
      <c r="AA307" s="168"/>
      <c r="AB307" s="168"/>
      <c r="AC307" s="168"/>
      <c r="AD307" s="168"/>
      <c r="AE307" s="168"/>
      <c r="AF307" s="168"/>
      <c r="AG307" s="168"/>
      <c r="AH307" s="168"/>
      <c r="AI307" s="168"/>
      <c r="AJ307" s="168"/>
      <c r="AK307" s="168"/>
      <c r="AL307" s="168"/>
      <c r="AM307" s="168"/>
      <c r="AN307" s="168"/>
      <c r="AO307" s="168"/>
      <c r="AP307" s="168"/>
      <c r="AQ307" s="168"/>
      <c r="AR307" s="168"/>
      <c r="AS307" s="168"/>
      <c r="AT307" s="168"/>
      <c r="AU307" s="168"/>
      <c r="AV307" s="168"/>
      <c r="AW307" s="168"/>
    </row>
    <row r="308" spans="1:49" s="3" customFormat="1" x14ac:dyDescent="0.2">
      <c r="A308" s="255"/>
      <c r="B308" s="528"/>
      <c r="C308" s="528"/>
      <c r="D308" s="528"/>
      <c r="E308" s="528"/>
      <c r="F308" s="529"/>
      <c r="G308" s="73"/>
      <c r="H308" s="73"/>
      <c r="I308" s="73"/>
      <c r="J308" s="73"/>
      <c r="K308" s="73"/>
      <c r="L308" s="73"/>
      <c r="M308" s="73"/>
      <c r="N308" s="73"/>
      <c r="O308" s="73"/>
      <c r="P308" s="118"/>
      <c r="Q308" s="164">
        <f t="shared" si="74"/>
        <v>0</v>
      </c>
      <c r="R308" s="170"/>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8"/>
      <c r="AN308" s="168"/>
      <c r="AO308" s="168"/>
      <c r="AP308" s="168"/>
      <c r="AQ308" s="168"/>
      <c r="AR308" s="168"/>
      <c r="AS308" s="168"/>
      <c r="AT308" s="168"/>
      <c r="AU308" s="168"/>
      <c r="AV308" s="168"/>
      <c r="AW308" s="168"/>
    </row>
    <row r="309" spans="1:49" s="3" customFormat="1" x14ac:dyDescent="0.2">
      <c r="A309" s="255"/>
      <c r="B309" s="528"/>
      <c r="C309" s="528"/>
      <c r="D309" s="528"/>
      <c r="E309" s="528"/>
      <c r="F309" s="529"/>
      <c r="G309" s="73"/>
      <c r="H309" s="73"/>
      <c r="I309" s="73"/>
      <c r="J309" s="73"/>
      <c r="K309" s="73"/>
      <c r="L309" s="73"/>
      <c r="M309" s="73"/>
      <c r="N309" s="73"/>
      <c r="O309" s="73"/>
      <c r="P309" s="118"/>
      <c r="Q309" s="165">
        <f t="shared" si="74"/>
        <v>0</v>
      </c>
      <c r="R309" s="170"/>
      <c r="S309" s="168"/>
      <c r="T309" s="168"/>
      <c r="U309" s="168"/>
      <c r="V309" s="168"/>
      <c r="W309" s="168"/>
      <c r="X309" s="168"/>
      <c r="Y309" s="168"/>
      <c r="Z309" s="168"/>
      <c r="AA309" s="168"/>
      <c r="AB309" s="168"/>
      <c r="AC309" s="168"/>
      <c r="AD309" s="168"/>
      <c r="AE309" s="168"/>
      <c r="AF309" s="168"/>
      <c r="AG309" s="168"/>
      <c r="AH309" s="168"/>
      <c r="AI309" s="168"/>
      <c r="AJ309" s="168"/>
      <c r="AK309" s="168"/>
      <c r="AL309" s="168"/>
      <c r="AM309" s="168"/>
      <c r="AN309" s="168"/>
      <c r="AO309" s="168"/>
      <c r="AP309" s="168"/>
      <c r="AQ309" s="168"/>
      <c r="AR309" s="168"/>
      <c r="AS309" s="168"/>
      <c r="AT309" s="168"/>
      <c r="AU309" s="168"/>
      <c r="AV309" s="168"/>
      <c r="AW309" s="168"/>
    </row>
    <row r="310" spans="1:49" s="3" customFormat="1" x14ac:dyDescent="0.2">
      <c r="A310" s="255"/>
      <c r="B310" s="528"/>
      <c r="C310" s="528"/>
      <c r="D310" s="528"/>
      <c r="E310" s="528"/>
      <c r="F310" s="529"/>
      <c r="G310" s="73"/>
      <c r="H310" s="73"/>
      <c r="I310" s="73"/>
      <c r="J310" s="73"/>
      <c r="K310" s="73"/>
      <c r="L310" s="73"/>
      <c r="M310" s="73"/>
      <c r="N310" s="73"/>
      <c r="O310" s="73"/>
      <c r="P310" s="118"/>
      <c r="Q310" s="164">
        <f t="shared" si="74"/>
        <v>0</v>
      </c>
      <c r="R310" s="170"/>
      <c r="S310" s="168"/>
      <c r="T310" s="168"/>
      <c r="U310" s="168"/>
      <c r="V310" s="168"/>
      <c r="W310" s="168"/>
      <c r="X310" s="168"/>
      <c r="Y310" s="168"/>
      <c r="Z310" s="168"/>
      <c r="AA310" s="168"/>
      <c r="AB310" s="168"/>
      <c r="AC310" s="168"/>
      <c r="AD310" s="168"/>
      <c r="AE310" s="168"/>
      <c r="AF310" s="168"/>
      <c r="AG310" s="168"/>
      <c r="AH310" s="168"/>
      <c r="AI310" s="168"/>
      <c r="AJ310" s="168"/>
      <c r="AK310" s="168"/>
      <c r="AL310" s="168"/>
      <c r="AM310" s="168"/>
      <c r="AN310" s="168"/>
      <c r="AO310" s="168"/>
      <c r="AP310" s="168"/>
      <c r="AQ310" s="168"/>
      <c r="AR310" s="168"/>
      <c r="AS310" s="168"/>
      <c r="AT310" s="168"/>
      <c r="AU310" s="168"/>
      <c r="AV310" s="168"/>
      <c r="AW310" s="168"/>
    </row>
    <row r="311" spans="1:49" s="3" customFormat="1" x14ac:dyDescent="0.2">
      <c r="A311" s="255"/>
      <c r="B311" s="528"/>
      <c r="C311" s="528"/>
      <c r="D311" s="528"/>
      <c r="E311" s="528"/>
      <c r="F311" s="529"/>
      <c r="G311" s="73"/>
      <c r="H311" s="73"/>
      <c r="I311" s="73"/>
      <c r="J311" s="73"/>
      <c r="K311" s="73"/>
      <c r="L311" s="73"/>
      <c r="M311" s="73"/>
      <c r="N311" s="73"/>
      <c r="O311" s="73"/>
      <c r="P311" s="118"/>
      <c r="Q311" s="165">
        <f t="shared" si="74"/>
        <v>0</v>
      </c>
      <c r="R311" s="170"/>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168"/>
      <c r="AU311" s="168"/>
      <c r="AV311" s="168"/>
      <c r="AW311" s="168"/>
    </row>
    <row r="312" spans="1:49" s="3" customFormat="1" x14ac:dyDescent="0.2">
      <c r="A312" s="255"/>
      <c r="B312" s="528"/>
      <c r="C312" s="528"/>
      <c r="D312" s="528"/>
      <c r="E312" s="528"/>
      <c r="F312" s="529"/>
      <c r="G312" s="73"/>
      <c r="H312" s="73"/>
      <c r="I312" s="73"/>
      <c r="J312" s="73"/>
      <c r="K312" s="73"/>
      <c r="L312" s="73"/>
      <c r="M312" s="73"/>
      <c r="N312" s="73"/>
      <c r="O312" s="73"/>
      <c r="P312" s="118"/>
      <c r="Q312" s="164">
        <f t="shared" si="74"/>
        <v>0</v>
      </c>
      <c r="R312" s="170"/>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row>
    <row r="313" spans="1:49" s="3" customFormat="1" x14ac:dyDescent="0.2">
      <c r="A313" s="255"/>
      <c r="B313" s="528"/>
      <c r="C313" s="528"/>
      <c r="D313" s="528"/>
      <c r="E313" s="528"/>
      <c r="F313" s="529"/>
      <c r="G313" s="73"/>
      <c r="H313" s="73"/>
      <c r="I313" s="73"/>
      <c r="J313" s="73"/>
      <c r="K313" s="73"/>
      <c r="L313" s="73"/>
      <c r="M313" s="73"/>
      <c r="N313" s="73"/>
      <c r="O313" s="73"/>
      <c r="P313" s="118"/>
      <c r="Q313" s="165">
        <f t="shared" si="74"/>
        <v>0</v>
      </c>
      <c r="R313" s="170"/>
      <c r="S313" s="168"/>
      <c r="T313" s="168"/>
      <c r="U313" s="168"/>
      <c r="V313" s="168"/>
      <c r="W313" s="168"/>
      <c r="X313" s="168"/>
      <c r="Y313" s="168"/>
      <c r="Z313" s="168"/>
      <c r="AA313" s="168"/>
      <c r="AB313" s="168"/>
      <c r="AC313" s="168"/>
      <c r="AD313" s="168"/>
      <c r="AE313" s="168"/>
      <c r="AF313" s="168"/>
      <c r="AG313" s="168"/>
      <c r="AH313" s="168"/>
      <c r="AI313" s="168"/>
      <c r="AJ313" s="168"/>
      <c r="AK313" s="168"/>
      <c r="AL313" s="168"/>
      <c r="AM313" s="168"/>
      <c r="AN313" s="168"/>
      <c r="AO313" s="168"/>
      <c r="AP313" s="168"/>
      <c r="AQ313" s="168"/>
      <c r="AR313" s="168"/>
      <c r="AS313" s="168"/>
      <c r="AT313" s="168"/>
      <c r="AU313" s="168"/>
      <c r="AV313" s="168"/>
      <c r="AW313" s="168"/>
    </row>
    <row r="314" spans="1:49" s="3" customFormat="1" x14ac:dyDescent="0.2">
      <c r="A314" s="255"/>
      <c r="B314" s="528"/>
      <c r="C314" s="528"/>
      <c r="D314" s="528"/>
      <c r="E314" s="528"/>
      <c r="F314" s="529"/>
      <c r="G314" s="73"/>
      <c r="H314" s="73"/>
      <c r="I314" s="73"/>
      <c r="J314" s="73"/>
      <c r="K314" s="73"/>
      <c r="L314" s="73"/>
      <c r="M314" s="73"/>
      <c r="N314" s="73"/>
      <c r="O314" s="73"/>
      <c r="P314" s="118"/>
      <c r="Q314" s="164">
        <f t="shared" si="74"/>
        <v>0</v>
      </c>
      <c r="R314" s="170"/>
      <c r="S314" s="168"/>
      <c r="T314" s="168"/>
      <c r="U314" s="168"/>
      <c r="V314" s="168"/>
      <c r="W314" s="168"/>
      <c r="X314" s="168"/>
      <c r="Y314" s="168"/>
      <c r="Z314" s="168"/>
      <c r="AA314" s="168"/>
      <c r="AB314" s="168"/>
      <c r="AC314" s="168"/>
      <c r="AD314" s="168"/>
      <c r="AE314" s="168"/>
      <c r="AF314" s="168"/>
      <c r="AG314" s="168"/>
      <c r="AH314" s="168"/>
      <c r="AI314" s="168"/>
      <c r="AJ314" s="168"/>
      <c r="AK314" s="168"/>
      <c r="AL314" s="168"/>
      <c r="AM314" s="168"/>
      <c r="AN314" s="168"/>
      <c r="AO314" s="168"/>
      <c r="AP314" s="168"/>
      <c r="AQ314" s="168"/>
      <c r="AR314" s="168"/>
      <c r="AS314" s="168"/>
      <c r="AT314" s="168"/>
      <c r="AU314" s="168"/>
      <c r="AV314" s="168"/>
      <c r="AW314" s="168"/>
    </row>
    <row r="315" spans="1:49" s="3" customFormat="1" x14ac:dyDescent="0.2">
      <c r="A315" s="255"/>
      <c r="B315" s="528"/>
      <c r="C315" s="528"/>
      <c r="D315" s="528"/>
      <c r="E315" s="528"/>
      <c r="F315" s="529"/>
      <c r="G315" s="73"/>
      <c r="H315" s="73"/>
      <c r="I315" s="73"/>
      <c r="J315" s="73"/>
      <c r="K315" s="73"/>
      <c r="L315" s="73"/>
      <c r="M315" s="73"/>
      <c r="N315" s="73"/>
      <c r="O315" s="73"/>
      <c r="P315" s="118"/>
      <c r="Q315" s="165">
        <f t="shared" si="74"/>
        <v>0</v>
      </c>
      <c r="R315" s="170"/>
      <c r="S315" s="168"/>
      <c r="T315" s="168"/>
      <c r="U315" s="168"/>
      <c r="V315" s="168"/>
      <c r="W315" s="168"/>
      <c r="X315" s="168"/>
      <c r="Y315" s="168"/>
      <c r="Z315" s="168"/>
      <c r="AA315" s="168"/>
      <c r="AB315" s="168"/>
      <c r="AC315" s="168"/>
      <c r="AD315" s="168"/>
      <c r="AE315" s="168"/>
      <c r="AF315" s="168"/>
      <c r="AG315" s="168"/>
      <c r="AH315" s="168"/>
      <c r="AI315" s="168"/>
      <c r="AJ315" s="168"/>
      <c r="AK315" s="168"/>
      <c r="AL315" s="168"/>
      <c r="AM315" s="168"/>
      <c r="AN315" s="168"/>
      <c r="AO315" s="168"/>
      <c r="AP315" s="168"/>
      <c r="AQ315" s="168"/>
      <c r="AR315" s="168"/>
      <c r="AS315" s="168"/>
      <c r="AT315" s="168"/>
      <c r="AU315" s="168"/>
      <c r="AV315" s="168"/>
      <c r="AW315" s="168"/>
    </row>
    <row r="316" spans="1:49" s="3" customFormat="1" x14ac:dyDescent="0.2">
      <c r="A316" s="255"/>
      <c r="B316" s="528"/>
      <c r="C316" s="528"/>
      <c r="D316" s="528"/>
      <c r="E316" s="528"/>
      <c r="F316" s="529"/>
      <c r="G316" s="73"/>
      <c r="H316" s="73"/>
      <c r="I316" s="73"/>
      <c r="J316" s="73"/>
      <c r="K316" s="73"/>
      <c r="L316" s="73"/>
      <c r="M316" s="73"/>
      <c r="N316" s="73"/>
      <c r="O316" s="73"/>
      <c r="P316" s="118"/>
      <c r="Q316" s="164">
        <f t="shared" si="74"/>
        <v>0</v>
      </c>
      <c r="R316" s="170"/>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row>
    <row r="317" spans="1:49" s="3" customFormat="1" x14ac:dyDescent="0.2">
      <c r="A317" s="255"/>
      <c r="B317" s="528"/>
      <c r="C317" s="528"/>
      <c r="D317" s="528"/>
      <c r="E317" s="528"/>
      <c r="F317" s="529"/>
      <c r="G317" s="73"/>
      <c r="H317" s="73"/>
      <c r="I317" s="73"/>
      <c r="J317" s="73"/>
      <c r="K317" s="73"/>
      <c r="L317" s="73"/>
      <c r="M317" s="73"/>
      <c r="N317" s="73"/>
      <c r="O317" s="73"/>
      <c r="P317" s="118"/>
      <c r="Q317" s="165">
        <f t="shared" si="74"/>
        <v>0</v>
      </c>
      <c r="R317" s="170"/>
      <c r="S317" s="168"/>
      <c r="T317" s="168"/>
      <c r="U317" s="168"/>
      <c r="V317" s="168"/>
      <c r="W317" s="168"/>
      <c r="X317" s="168"/>
      <c r="Y317" s="168"/>
      <c r="Z317" s="168"/>
      <c r="AA317" s="168"/>
      <c r="AB317" s="168"/>
      <c r="AC317" s="168"/>
      <c r="AD317" s="168"/>
      <c r="AE317" s="168"/>
      <c r="AF317" s="168"/>
      <c r="AG317" s="168"/>
      <c r="AH317" s="168"/>
      <c r="AI317" s="168"/>
      <c r="AJ317" s="168"/>
      <c r="AK317" s="168"/>
      <c r="AL317" s="168"/>
      <c r="AM317" s="168"/>
      <c r="AN317" s="168"/>
      <c r="AO317" s="168"/>
      <c r="AP317" s="168"/>
      <c r="AQ317" s="168"/>
      <c r="AR317" s="168"/>
      <c r="AS317" s="168"/>
      <c r="AT317" s="168"/>
      <c r="AU317" s="168"/>
      <c r="AV317" s="168"/>
      <c r="AW317" s="168"/>
    </row>
    <row r="318" spans="1:49" s="3" customFormat="1" x14ac:dyDescent="0.2">
      <c r="A318" s="255"/>
      <c r="B318" s="528"/>
      <c r="C318" s="528"/>
      <c r="D318" s="528"/>
      <c r="E318" s="528"/>
      <c r="F318" s="529"/>
      <c r="G318" s="73"/>
      <c r="H318" s="73"/>
      <c r="I318" s="73"/>
      <c r="J318" s="73"/>
      <c r="K318" s="73"/>
      <c r="L318" s="73"/>
      <c r="M318" s="73"/>
      <c r="N318" s="73"/>
      <c r="O318" s="73"/>
      <c r="P318" s="118"/>
      <c r="Q318" s="164">
        <f t="shared" si="74"/>
        <v>0</v>
      </c>
      <c r="R318" s="170"/>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8"/>
    </row>
    <row r="319" spans="1:49" s="3" customFormat="1" x14ac:dyDescent="0.2">
      <c r="A319" s="255"/>
      <c r="B319" s="528"/>
      <c r="C319" s="528"/>
      <c r="D319" s="528"/>
      <c r="E319" s="528"/>
      <c r="F319" s="529"/>
      <c r="G319" s="73"/>
      <c r="H319" s="73"/>
      <c r="I319" s="73"/>
      <c r="J319" s="73"/>
      <c r="K319" s="73"/>
      <c r="L319" s="73"/>
      <c r="M319" s="73"/>
      <c r="N319" s="73"/>
      <c r="O319" s="73"/>
      <c r="P319" s="118"/>
      <c r="Q319" s="165">
        <f t="shared" si="74"/>
        <v>0</v>
      </c>
      <c r="R319" s="170"/>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8"/>
    </row>
    <row r="320" spans="1:49" s="3" customFormat="1" x14ac:dyDescent="0.2">
      <c r="A320" s="255"/>
      <c r="B320" s="528"/>
      <c r="C320" s="528"/>
      <c r="D320" s="528"/>
      <c r="E320" s="528"/>
      <c r="F320" s="529"/>
      <c r="G320" s="73"/>
      <c r="H320" s="73"/>
      <c r="I320" s="73"/>
      <c r="J320" s="73"/>
      <c r="K320" s="73"/>
      <c r="L320" s="73"/>
      <c r="M320" s="73"/>
      <c r="N320" s="73"/>
      <c r="O320" s="73"/>
      <c r="P320" s="118"/>
      <c r="Q320" s="164">
        <f t="shared" si="74"/>
        <v>0</v>
      </c>
      <c r="R320" s="170"/>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8"/>
    </row>
    <row r="321" spans="1:49" s="3" customFormat="1" x14ac:dyDescent="0.2">
      <c r="A321" s="255"/>
      <c r="B321" s="528"/>
      <c r="C321" s="528"/>
      <c r="D321" s="528"/>
      <c r="E321" s="528"/>
      <c r="F321" s="529"/>
      <c r="G321" s="73"/>
      <c r="H321" s="73"/>
      <c r="I321" s="73"/>
      <c r="J321" s="73"/>
      <c r="K321" s="73"/>
      <c r="L321" s="73"/>
      <c r="M321" s="73"/>
      <c r="N321" s="73"/>
      <c r="O321" s="73"/>
      <c r="P321" s="118"/>
      <c r="Q321" s="165">
        <f t="shared" si="74"/>
        <v>0</v>
      </c>
      <c r="R321" s="170"/>
      <c r="S321" s="168"/>
      <c r="T321" s="168"/>
      <c r="U321" s="168"/>
      <c r="V321" s="168"/>
      <c r="W321" s="168"/>
      <c r="X321" s="168"/>
      <c r="Y321" s="168"/>
      <c r="Z321" s="168"/>
      <c r="AA321" s="168"/>
      <c r="AB321" s="168"/>
      <c r="AC321" s="168"/>
      <c r="AD321" s="168"/>
      <c r="AE321" s="168"/>
      <c r="AF321" s="168"/>
      <c r="AG321" s="168"/>
      <c r="AH321" s="168"/>
      <c r="AI321" s="168"/>
      <c r="AJ321" s="168"/>
      <c r="AK321" s="168"/>
      <c r="AL321" s="168"/>
      <c r="AM321" s="168"/>
      <c r="AN321" s="168"/>
      <c r="AO321" s="168"/>
      <c r="AP321" s="168"/>
      <c r="AQ321" s="168"/>
      <c r="AR321" s="168"/>
      <c r="AS321" s="168"/>
      <c r="AT321" s="168"/>
      <c r="AU321" s="168"/>
      <c r="AV321" s="168"/>
      <c r="AW321" s="168"/>
    </row>
    <row r="322" spans="1:49" s="3" customFormat="1" x14ac:dyDescent="0.2">
      <c r="A322" s="255"/>
      <c r="B322" s="528"/>
      <c r="C322" s="528"/>
      <c r="D322" s="528"/>
      <c r="E322" s="528"/>
      <c r="F322" s="529"/>
      <c r="G322" s="73"/>
      <c r="H322" s="73"/>
      <c r="I322" s="73"/>
      <c r="J322" s="73"/>
      <c r="K322" s="73"/>
      <c r="L322" s="73"/>
      <c r="M322" s="73"/>
      <c r="N322" s="73"/>
      <c r="O322" s="73"/>
      <c r="P322" s="118"/>
      <c r="Q322" s="164">
        <f t="shared" si="74"/>
        <v>0</v>
      </c>
      <c r="R322" s="170"/>
      <c r="S322" s="168"/>
      <c r="T322" s="168"/>
      <c r="U322" s="168"/>
      <c r="V322" s="168"/>
      <c r="W322" s="168"/>
      <c r="X322" s="168"/>
      <c r="Y322" s="168"/>
      <c r="Z322" s="168"/>
      <c r="AA322" s="168"/>
      <c r="AB322" s="168"/>
      <c r="AC322" s="168"/>
      <c r="AD322" s="168"/>
      <c r="AE322" s="168"/>
      <c r="AF322" s="168"/>
      <c r="AG322" s="168"/>
      <c r="AH322" s="168"/>
      <c r="AI322" s="168"/>
      <c r="AJ322" s="168"/>
      <c r="AK322" s="168"/>
      <c r="AL322" s="168"/>
      <c r="AM322" s="168"/>
      <c r="AN322" s="168"/>
      <c r="AO322" s="168"/>
      <c r="AP322" s="168"/>
      <c r="AQ322" s="168"/>
      <c r="AR322" s="168"/>
      <c r="AS322" s="168"/>
      <c r="AT322" s="168"/>
      <c r="AU322" s="168"/>
      <c r="AV322" s="168"/>
      <c r="AW322" s="168"/>
    </row>
    <row r="323" spans="1:49" s="3" customFormat="1" x14ac:dyDescent="0.2">
      <c r="A323" s="255"/>
      <c r="B323" s="528"/>
      <c r="C323" s="528"/>
      <c r="D323" s="528"/>
      <c r="E323" s="528"/>
      <c r="F323" s="529"/>
      <c r="G323" s="73"/>
      <c r="H323" s="73"/>
      <c r="I323" s="73"/>
      <c r="J323" s="73"/>
      <c r="K323" s="73"/>
      <c r="L323" s="73"/>
      <c r="M323" s="73"/>
      <c r="N323" s="73"/>
      <c r="O323" s="73"/>
      <c r="P323" s="118"/>
      <c r="Q323" s="165">
        <f t="shared" si="74"/>
        <v>0</v>
      </c>
      <c r="R323" s="170"/>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row>
    <row r="324" spans="1:49" s="3" customFormat="1" x14ac:dyDescent="0.2">
      <c r="A324" s="255"/>
      <c r="B324" s="528"/>
      <c r="C324" s="528"/>
      <c r="D324" s="528"/>
      <c r="E324" s="528"/>
      <c r="F324" s="529"/>
      <c r="G324" s="73"/>
      <c r="H324" s="73"/>
      <c r="I324" s="73"/>
      <c r="J324" s="73"/>
      <c r="K324" s="73"/>
      <c r="L324" s="73"/>
      <c r="M324" s="73"/>
      <c r="N324" s="73"/>
      <c r="O324" s="73"/>
      <c r="P324" s="118"/>
      <c r="Q324" s="164">
        <f t="shared" si="74"/>
        <v>0</v>
      </c>
      <c r="R324" s="170"/>
      <c r="S324" s="168"/>
      <c r="T324" s="168"/>
      <c r="U324" s="168"/>
      <c r="V324" s="168"/>
      <c r="W324" s="168"/>
      <c r="X324" s="168"/>
      <c r="Y324" s="168"/>
      <c r="Z324" s="168"/>
      <c r="AA324" s="168"/>
      <c r="AB324" s="168"/>
      <c r="AC324" s="168"/>
      <c r="AD324" s="168"/>
      <c r="AE324" s="168"/>
      <c r="AF324" s="168"/>
      <c r="AG324" s="168"/>
      <c r="AH324" s="168"/>
      <c r="AI324" s="168"/>
      <c r="AJ324" s="168"/>
      <c r="AK324" s="168"/>
      <c r="AL324" s="168"/>
      <c r="AM324" s="168"/>
      <c r="AN324" s="168"/>
      <c r="AO324" s="168"/>
      <c r="AP324" s="168"/>
      <c r="AQ324" s="168"/>
      <c r="AR324" s="168"/>
      <c r="AS324" s="168"/>
      <c r="AT324" s="168"/>
      <c r="AU324" s="168"/>
      <c r="AV324" s="168"/>
      <c r="AW324" s="168"/>
    </row>
    <row r="325" spans="1:49" s="3" customFormat="1" x14ac:dyDescent="0.2">
      <c r="A325" s="255"/>
      <c r="B325" s="528"/>
      <c r="C325" s="528"/>
      <c r="D325" s="528"/>
      <c r="E325" s="528"/>
      <c r="F325" s="529"/>
      <c r="G325" s="73"/>
      <c r="H325" s="73"/>
      <c r="I325" s="73"/>
      <c r="J325" s="73"/>
      <c r="K325" s="73"/>
      <c r="L325" s="73"/>
      <c r="M325" s="73"/>
      <c r="N325" s="73"/>
      <c r="O325" s="73"/>
      <c r="P325" s="118"/>
      <c r="Q325" s="165">
        <f t="shared" si="74"/>
        <v>0</v>
      </c>
      <c r="R325" s="170"/>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68"/>
      <c r="AR325" s="168"/>
      <c r="AS325" s="168"/>
      <c r="AT325" s="168"/>
      <c r="AU325" s="168"/>
      <c r="AV325" s="168"/>
      <c r="AW325" s="168"/>
    </row>
    <row r="326" spans="1:49" s="3" customFormat="1" x14ac:dyDescent="0.2">
      <c r="A326" s="255"/>
      <c r="B326" s="528"/>
      <c r="C326" s="528"/>
      <c r="D326" s="528"/>
      <c r="E326" s="528"/>
      <c r="F326" s="529"/>
      <c r="G326" s="73"/>
      <c r="H326" s="73"/>
      <c r="I326" s="73"/>
      <c r="J326" s="73"/>
      <c r="K326" s="73"/>
      <c r="L326" s="73"/>
      <c r="M326" s="73"/>
      <c r="N326" s="73"/>
      <c r="O326" s="73"/>
      <c r="P326" s="118"/>
      <c r="Q326" s="164">
        <f t="shared" si="74"/>
        <v>0</v>
      </c>
      <c r="R326" s="170"/>
      <c r="S326" s="168"/>
      <c r="T326" s="168"/>
      <c r="U326" s="168"/>
      <c r="V326" s="168"/>
      <c r="W326" s="168"/>
      <c r="X326" s="168"/>
      <c r="Y326" s="168"/>
      <c r="Z326" s="168"/>
      <c r="AA326" s="168"/>
      <c r="AB326" s="168"/>
      <c r="AC326" s="168"/>
      <c r="AD326" s="168"/>
      <c r="AE326" s="168"/>
      <c r="AF326" s="168"/>
      <c r="AG326" s="168"/>
      <c r="AH326" s="168"/>
      <c r="AI326" s="168"/>
      <c r="AJ326" s="168"/>
      <c r="AK326" s="168"/>
      <c r="AL326" s="168"/>
      <c r="AM326" s="168"/>
      <c r="AN326" s="168"/>
      <c r="AO326" s="168"/>
      <c r="AP326" s="168"/>
      <c r="AQ326" s="168"/>
      <c r="AR326" s="168"/>
      <c r="AS326" s="168"/>
      <c r="AT326" s="168"/>
      <c r="AU326" s="168"/>
      <c r="AV326" s="168"/>
      <c r="AW326" s="168"/>
    </row>
    <row r="327" spans="1:49" s="3" customFormat="1" x14ac:dyDescent="0.2">
      <c r="A327" s="255"/>
      <c r="B327" s="528"/>
      <c r="C327" s="528"/>
      <c r="D327" s="528"/>
      <c r="E327" s="528"/>
      <c r="F327" s="529"/>
      <c r="G327" s="73"/>
      <c r="H327" s="73"/>
      <c r="I327" s="73"/>
      <c r="J327" s="73"/>
      <c r="K327" s="73"/>
      <c r="L327" s="73"/>
      <c r="M327" s="73"/>
      <c r="N327" s="73"/>
      <c r="O327" s="73"/>
      <c r="P327" s="118"/>
      <c r="Q327" s="165">
        <f t="shared" si="74"/>
        <v>0</v>
      </c>
      <c r="R327" s="170"/>
      <c r="S327" s="168"/>
      <c r="T327" s="168"/>
      <c r="U327" s="168"/>
      <c r="V327" s="168"/>
      <c r="W327" s="168"/>
      <c r="X327" s="168"/>
      <c r="Y327" s="168"/>
      <c r="Z327" s="168"/>
      <c r="AA327" s="168"/>
      <c r="AB327" s="168"/>
      <c r="AC327" s="168"/>
      <c r="AD327" s="168"/>
      <c r="AE327" s="168"/>
      <c r="AF327" s="168"/>
      <c r="AG327" s="168"/>
      <c r="AH327" s="168"/>
      <c r="AI327" s="168"/>
      <c r="AJ327" s="168"/>
      <c r="AK327" s="168"/>
      <c r="AL327" s="168"/>
      <c r="AM327" s="168"/>
      <c r="AN327" s="168"/>
      <c r="AO327" s="168"/>
      <c r="AP327" s="168"/>
      <c r="AQ327" s="168"/>
      <c r="AR327" s="168"/>
      <c r="AS327" s="168"/>
      <c r="AT327" s="168"/>
      <c r="AU327" s="168"/>
      <c r="AV327" s="168"/>
      <c r="AW327" s="168"/>
    </row>
    <row r="328" spans="1:49" s="3" customFormat="1" x14ac:dyDescent="0.2">
      <c r="A328" s="255"/>
      <c r="B328" s="528"/>
      <c r="C328" s="528"/>
      <c r="D328" s="528"/>
      <c r="E328" s="528"/>
      <c r="F328" s="529"/>
      <c r="G328" s="73"/>
      <c r="H328" s="73"/>
      <c r="I328" s="73"/>
      <c r="J328" s="73"/>
      <c r="K328" s="73"/>
      <c r="L328" s="73"/>
      <c r="M328" s="73"/>
      <c r="N328" s="73"/>
      <c r="O328" s="73"/>
      <c r="P328" s="118"/>
      <c r="Q328" s="164">
        <f t="shared" si="74"/>
        <v>0</v>
      </c>
      <c r="R328" s="170"/>
      <c r="S328" s="168"/>
      <c r="T328" s="168"/>
      <c r="U328" s="168"/>
      <c r="V328" s="168"/>
      <c r="W328" s="168"/>
      <c r="X328" s="168"/>
      <c r="Y328" s="168"/>
      <c r="Z328" s="168"/>
      <c r="AA328" s="168"/>
      <c r="AB328" s="168"/>
      <c r="AC328" s="168"/>
      <c r="AD328" s="168"/>
      <c r="AE328" s="168"/>
      <c r="AF328" s="168"/>
      <c r="AG328" s="168"/>
      <c r="AH328" s="168"/>
      <c r="AI328" s="168"/>
      <c r="AJ328" s="168"/>
      <c r="AK328" s="168"/>
      <c r="AL328" s="168"/>
      <c r="AM328" s="168"/>
      <c r="AN328" s="168"/>
      <c r="AO328" s="168"/>
      <c r="AP328" s="168"/>
      <c r="AQ328" s="168"/>
      <c r="AR328" s="168"/>
      <c r="AS328" s="168"/>
      <c r="AT328" s="168"/>
      <c r="AU328" s="168"/>
      <c r="AV328" s="168"/>
      <c r="AW328" s="168"/>
    </row>
    <row r="329" spans="1:49" s="3" customFormat="1" x14ac:dyDescent="0.2">
      <c r="A329" s="255"/>
      <c r="B329" s="528"/>
      <c r="C329" s="528"/>
      <c r="D329" s="528"/>
      <c r="E329" s="528"/>
      <c r="F329" s="529"/>
      <c r="G329" s="73"/>
      <c r="H329" s="73"/>
      <c r="I329" s="73"/>
      <c r="J329" s="73"/>
      <c r="K329" s="73"/>
      <c r="L329" s="73"/>
      <c r="M329" s="73"/>
      <c r="N329" s="73"/>
      <c r="O329" s="73"/>
      <c r="P329" s="118"/>
      <c r="Q329" s="165">
        <f t="shared" si="74"/>
        <v>0</v>
      </c>
      <c r="R329" s="170"/>
      <c r="S329" s="168"/>
      <c r="T329" s="168"/>
      <c r="U329" s="168"/>
      <c r="V329" s="168"/>
      <c r="W329" s="168"/>
      <c r="X329" s="168"/>
      <c r="Y329" s="168"/>
      <c r="Z329" s="168"/>
      <c r="AA329" s="168"/>
      <c r="AB329" s="168"/>
      <c r="AC329" s="168"/>
      <c r="AD329" s="168"/>
      <c r="AE329" s="168"/>
      <c r="AF329" s="168"/>
      <c r="AG329" s="168"/>
      <c r="AH329" s="168"/>
      <c r="AI329" s="168"/>
      <c r="AJ329" s="168"/>
      <c r="AK329" s="168"/>
      <c r="AL329" s="168"/>
      <c r="AM329" s="168"/>
      <c r="AN329" s="168"/>
      <c r="AO329" s="168"/>
      <c r="AP329" s="168"/>
      <c r="AQ329" s="168"/>
      <c r="AR329" s="168"/>
      <c r="AS329" s="168"/>
      <c r="AT329" s="168"/>
      <c r="AU329" s="168"/>
      <c r="AV329" s="168"/>
      <c r="AW329" s="168"/>
    </row>
    <row r="330" spans="1:49" s="3" customFormat="1" x14ac:dyDescent="0.2">
      <c r="A330" s="255"/>
      <c r="B330" s="528"/>
      <c r="C330" s="528"/>
      <c r="D330" s="528"/>
      <c r="E330" s="528"/>
      <c r="F330" s="529"/>
      <c r="G330" s="73"/>
      <c r="H330" s="73"/>
      <c r="I330" s="73"/>
      <c r="J330" s="73"/>
      <c r="K330" s="73"/>
      <c r="L330" s="73"/>
      <c r="M330" s="73"/>
      <c r="N330" s="73"/>
      <c r="O330" s="73"/>
      <c r="P330" s="118"/>
      <c r="Q330" s="164">
        <f t="shared" si="74"/>
        <v>0</v>
      </c>
      <c r="R330" s="170"/>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8"/>
      <c r="AN330" s="168"/>
      <c r="AO330" s="168"/>
      <c r="AP330" s="168"/>
      <c r="AQ330" s="168"/>
      <c r="AR330" s="168"/>
      <c r="AS330" s="168"/>
      <c r="AT330" s="168"/>
      <c r="AU330" s="168"/>
      <c r="AV330" s="168"/>
      <c r="AW330" s="168"/>
    </row>
    <row r="331" spans="1:49" s="3" customFormat="1" x14ac:dyDescent="0.2">
      <c r="A331" s="255"/>
      <c r="B331" s="528"/>
      <c r="C331" s="528"/>
      <c r="D331" s="528"/>
      <c r="E331" s="528"/>
      <c r="F331" s="529"/>
      <c r="G331" s="73"/>
      <c r="H331" s="73"/>
      <c r="I331" s="73"/>
      <c r="J331" s="73"/>
      <c r="K331" s="73"/>
      <c r="L331" s="73"/>
      <c r="M331" s="73"/>
      <c r="N331" s="73"/>
      <c r="O331" s="73"/>
      <c r="P331" s="118"/>
      <c r="Q331" s="165">
        <f t="shared" si="74"/>
        <v>0</v>
      </c>
      <c r="R331" s="170"/>
      <c r="S331" s="168"/>
      <c r="T331" s="168"/>
      <c r="U331" s="168"/>
      <c r="V331" s="168"/>
      <c r="W331" s="168"/>
      <c r="X331" s="168"/>
      <c r="Y331" s="168"/>
      <c r="Z331" s="168"/>
      <c r="AA331" s="168"/>
      <c r="AB331" s="168"/>
      <c r="AC331" s="168"/>
      <c r="AD331" s="168"/>
      <c r="AE331" s="168"/>
      <c r="AF331" s="168"/>
      <c r="AG331" s="168"/>
      <c r="AH331" s="168"/>
      <c r="AI331" s="168"/>
      <c r="AJ331" s="168"/>
      <c r="AK331" s="168"/>
      <c r="AL331" s="168"/>
      <c r="AM331" s="168"/>
      <c r="AN331" s="168"/>
      <c r="AO331" s="168"/>
      <c r="AP331" s="168"/>
      <c r="AQ331" s="168"/>
      <c r="AR331" s="168"/>
      <c r="AS331" s="168"/>
      <c r="AT331" s="168"/>
      <c r="AU331" s="168"/>
      <c r="AV331" s="168"/>
      <c r="AW331" s="168"/>
    </row>
    <row r="332" spans="1:49" s="3" customFormat="1" x14ac:dyDescent="0.2">
      <c r="A332" s="255"/>
      <c r="B332" s="528"/>
      <c r="C332" s="528"/>
      <c r="D332" s="528"/>
      <c r="E332" s="528"/>
      <c r="F332" s="529"/>
      <c r="G332" s="73"/>
      <c r="H332" s="73"/>
      <c r="I332" s="73"/>
      <c r="J332" s="73"/>
      <c r="K332" s="73"/>
      <c r="L332" s="73"/>
      <c r="M332" s="73"/>
      <c r="N332" s="73"/>
      <c r="O332" s="73"/>
      <c r="P332" s="118"/>
      <c r="Q332" s="164">
        <f t="shared" si="74"/>
        <v>0</v>
      </c>
      <c r="R332" s="170"/>
      <c r="S332" s="168"/>
      <c r="T332" s="168"/>
      <c r="U332" s="168"/>
      <c r="V332" s="168"/>
      <c r="W332" s="168"/>
      <c r="X332" s="168"/>
      <c r="Y332" s="168"/>
      <c r="Z332" s="168"/>
      <c r="AA332" s="168"/>
      <c r="AB332" s="168"/>
      <c r="AC332" s="168"/>
      <c r="AD332" s="168"/>
      <c r="AE332" s="168"/>
      <c r="AF332" s="168"/>
      <c r="AG332" s="168"/>
      <c r="AH332" s="168"/>
      <c r="AI332" s="168"/>
      <c r="AJ332" s="168"/>
      <c r="AK332" s="168"/>
      <c r="AL332" s="168"/>
      <c r="AM332" s="168"/>
      <c r="AN332" s="168"/>
      <c r="AO332" s="168"/>
      <c r="AP332" s="168"/>
      <c r="AQ332" s="168"/>
      <c r="AR332" s="168"/>
      <c r="AS332" s="168"/>
      <c r="AT332" s="168"/>
      <c r="AU332" s="168"/>
      <c r="AV332" s="168"/>
      <c r="AW332" s="168"/>
    </row>
    <row r="333" spans="1:49" s="3" customFormat="1" x14ac:dyDescent="0.2">
      <c r="A333" s="255"/>
      <c r="B333" s="528"/>
      <c r="C333" s="528"/>
      <c r="D333" s="528"/>
      <c r="E333" s="528"/>
      <c r="F333" s="529"/>
      <c r="G333" s="73"/>
      <c r="H333" s="73"/>
      <c r="I333" s="73"/>
      <c r="J333" s="73"/>
      <c r="K333" s="73"/>
      <c r="L333" s="73"/>
      <c r="M333" s="73"/>
      <c r="N333" s="73"/>
      <c r="O333" s="73"/>
      <c r="P333" s="118"/>
      <c r="Q333" s="165">
        <f t="shared" si="74"/>
        <v>0</v>
      </c>
      <c r="R333" s="170"/>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8"/>
    </row>
    <row r="334" spans="1:49" s="3" customFormat="1" x14ac:dyDescent="0.2">
      <c r="A334" s="255"/>
      <c r="B334" s="528"/>
      <c r="C334" s="528"/>
      <c r="D334" s="528"/>
      <c r="E334" s="528"/>
      <c r="F334" s="529"/>
      <c r="G334" s="73"/>
      <c r="H334" s="73"/>
      <c r="I334" s="73"/>
      <c r="J334" s="73"/>
      <c r="K334" s="73"/>
      <c r="L334" s="73"/>
      <c r="M334" s="73"/>
      <c r="N334" s="73"/>
      <c r="O334" s="73"/>
      <c r="P334" s="118"/>
      <c r="Q334" s="164">
        <f t="shared" si="74"/>
        <v>0</v>
      </c>
      <c r="R334" s="170"/>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8"/>
    </row>
    <row r="335" spans="1:49" s="3" customFormat="1" ht="15.75" thickBot="1" x14ac:dyDescent="0.25">
      <c r="A335" s="257"/>
      <c r="B335" s="552"/>
      <c r="C335" s="552"/>
      <c r="D335" s="552"/>
      <c r="E335" s="552"/>
      <c r="F335" s="553"/>
      <c r="G335" s="199"/>
      <c r="H335" s="199"/>
      <c r="I335" s="199"/>
      <c r="J335" s="199"/>
      <c r="K335" s="199"/>
      <c r="L335" s="199"/>
      <c r="M335" s="199"/>
      <c r="N335" s="199"/>
      <c r="O335" s="199"/>
      <c r="P335" s="200"/>
      <c r="Q335" s="166">
        <f t="shared" si="74"/>
        <v>0</v>
      </c>
      <c r="R335" s="170"/>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8"/>
    </row>
    <row r="336" spans="1:49" s="3" customFormat="1" ht="15" customHeight="1" x14ac:dyDescent="0.2">
      <c r="A336" s="530" t="s">
        <v>145</v>
      </c>
      <c r="B336" s="531"/>
      <c r="C336" s="531"/>
      <c r="D336" s="531"/>
      <c r="E336" s="531"/>
      <c r="F336" s="532"/>
      <c r="G336" s="116">
        <f>ROUND(SUM(G337:G371),2)</f>
        <v>0</v>
      </c>
      <c r="H336" s="116">
        <f t="shared" ref="H336:Q336" si="75">ROUND(SUM(H337:H371),2)</f>
        <v>0</v>
      </c>
      <c r="I336" s="116">
        <f t="shared" si="75"/>
        <v>0</v>
      </c>
      <c r="J336" s="116">
        <f t="shared" si="75"/>
        <v>0</v>
      </c>
      <c r="K336" s="116">
        <f t="shared" si="75"/>
        <v>0</v>
      </c>
      <c r="L336" s="116">
        <f t="shared" si="75"/>
        <v>0</v>
      </c>
      <c r="M336" s="116">
        <f t="shared" si="75"/>
        <v>0</v>
      </c>
      <c r="N336" s="116">
        <f t="shared" si="75"/>
        <v>0</v>
      </c>
      <c r="O336" s="116">
        <f t="shared" si="75"/>
        <v>0</v>
      </c>
      <c r="P336" s="116">
        <f t="shared" si="75"/>
        <v>0</v>
      </c>
      <c r="Q336" s="70">
        <f t="shared" si="75"/>
        <v>0</v>
      </c>
      <c r="R336" s="169" t="str">
        <f>IF(SUM(G336:P336)=SUM(Q337:Q371),"match","sum error")</f>
        <v>match</v>
      </c>
      <c r="S336" s="168"/>
      <c r="T336" s="177">
        <f>SUM(U337:AD337)</f>
        <v>0</v>
      </c>
      <c r="U336" s="172" t="str">
        <f t="shared" ref="U336:AD336" si="76">G$11</f>
        <v>PR</v>
      </c>
      <c r="V336" s="172" t="str">
        <f t="shared" si="76"/>
        <v>PM</v>
      </c>
      <c r="W336" s="172" t="str">
        <f t="shared" si="76"/>
        <v>SENG</v>
      </c>
      <c r="X336" s="172" t="str">
        <f t="shared" si="76"/>
        <v>ENG</v>
      </c>
      <c r="Y336" s="172" t="str">
        <f t="shared" si="76"/>
        <v>SDES</v>
      </c>
      <c r="Z336" s="172" t="str">
        <f t="shared" si="76"/>
        <v>DES</v>
      </c>
      <c r="AA336" s="172" t="str">
        <f t="shared" si="76"/>
        <v>TECH</v>
      </c>
      <c r="AB336" s="172" t="str">
        <f t="shared" si="76"/>
        <v>ADM</v>
      </c>
      <c r="AC336" s="172" t="str">
        <f t="shared" si="76"/>
        <v>UD1</v>
      </c>
      <c r="AD336" s="172" t="str">
        <f t="shared" si="76"/>
        <v>UD2</v>
      </c>
      <c r="AE336" s="168"/>
      <c r="AF336" s="168"/>
      <c r="AG336" s="168"/>
      <c r="AH336" s="168"/>
      <c r="AI336" s="168"/>
      <c r="AJ336" s="168"/>
      <c r="AK336" s="168"/>
      <c r="AL336" s="168"/>
      <c r="AM336" s="168"/>
      <c r="AN336" s="168"/>
      <c r="AO336" s="168"/>
      <c r="AP336" s="168"/>
      <c r="AQ336" s="168"/>
      <c r="AR336" s="168"/>
      <c r="AS336" s="168"/>
      <c r="AT336" s="168"/>
      <c r="AU336" s="168"/>
      <c r="AV336" s="168"/>
      <c r="AW336" s="168"/>
    </row>
    <row r="337" spans="1:49" s="3" customFormat="1" x14ac:dyDescent="0.2">
      <c r="A337" s="254"/>
      <c r="B337" s="528"/>
      <c r="C337" s="528"/>
      <c r="D337" s="528"/>
      <c r="E337" s="528"/>
      <c r="F337" s="529"/>
      <c r="G337" s="73"/>
      <c r="H337" s="73"/>
      <c r="I337" s="73"/>
      <c r="J337" s="73"/>
      <c r="K337" s="73"/>
      <c r="L337" s="73"/>
      <c r="M337" s="73"/>
      <c r="N337" s="73"/>
      <c r="O337" s="73"/>
      <c r="P337" s="118"/>
      <c r="Q337" s="164">
        <f>ROUND(SUM(G337:P337),2)</f>
        <v>0</v>
      </c>
      <c r="R337" s="170"/>
      <c r="S337" s="168"/>
      <c r="T337" s="168"/>
      <c r="U337" s="174">
        <f>G336*'Staffing Plan'!$M$25</f>
        <v>0</v>
      </c>
      <c r="V337" s="174">
        <f>H336*'Staffing Plan'!$M$33</f>
        <v>0</v>
      </c>
      <c r="W337" s="174">
        <f>I336*'Staffing Plan'!$M$47</f>
        <v>0</v>
      </c>
      <c r="X337" s="174">
        <f>J336*'Staffing Plan'!$M$61</f>
        <v>0</v>
      </c>
      <c r="Y337" s="174">
        <f>K336*'Staffing Plan'!$M$75</f>
        <v>0</v>
      </c>
      <c r="Z337" s="174">
        <f>L336*'Staffing Plan'!$M$89</f>
        <v>0</v>
      </c>
      <c r="AA337" s="174">
        <f>M336*'Staffing Plan'!$M$103</f>
        <v>0</v>
      </c>
      <c r="AB337" s="174">
        <f>N336*'Staffing Plan'!$M$117</f>
        <v>0</v>
      </c>
      <c r="AC337" s="174">
        <f>O336*'Staffing Plan'!$M$131</f>
        <v>0</v>
      </c>
      <c r="AD337" s="174">
        <f>P336*'Staffing Plan'!$M$145</f>
        <v>0</v>
      </c>
      <c r="AE337" s="168"/>
      <c r="AF337" s="168"/>
      <c r="AG337" s="168"/>
      <c r="AH337" s="168"/>
      <c r="AI337" s="168"/>
      <c r="AJ337" s="168"/>
      <c r="AK337" s="168"/>
      <c r="AL337" s="168"/>
      <c r="AM337" s="168"/>
      <c r="AN337" s="168"/>
      <c r="AO337" s="168"/>
      <c r="AP337" s="168"/>
      <c r="AQ337" s="168"/>
      <c r="AR337" s="168"/>
      <c r="AS337" s="168"/>
      <c r="AT337" s="168"/>
      <c r="AU337" s="168"/>
      <c r="AV337" s="168"/>
      <c r="AW337" s="168"/>
    </row>
    <row r="338" spans="1:49" s="3" customFormat="1" ht="15" customHeight="1" x14ac:dyDescent="0.2">
      <c r="A338" s="254"/>
      <c r="B338" s="528"/>
      <c r="C338" s="528"/>
      <c r="D338" s="528"/>
      <c r="E338" s="528"/>
      <c r="F338" s="529"/>
      <c r="G338" s="73"/>
      <c r="H338" s="73"/>
      <c r="I338" s="73"/>
      <c r="J338" s="73"/>
      <c r="K338" s="73"/>
      <c r="L338" s="73"/>
      <c r="M338" s="73"/>
      <c r="N338" s="73"/>
      <c r="O338" s="73"/>
      <c r="P338" s="118"/>
      <c r="Q338" s="164">
        <f t="shared" ref="Q338:Q371" si="77">ROUND(SUM(G338:P338),2)</f>
        <v>0</v>
      </c>
      <c r="R338" s="170"/>
      <c r="S338" s="168"/>
      <c r="T338" s="168"/>
      <c r="U338" s="168"/>
      <c r="V338" s="168"/>
      <c r="W338" s="168"/>
      <c r="X338" s="168"/>
      <c r="Y338" s="168"/>
      <c r="Z338" s="168"/>
      <c r="AA338" s="168"/>
      <c r="AB338" s="168"/>
      <c r="AC338" s="168"/>
      <c r="AD338" s="168"/>
      <c r="AE338" s="168"/>
      <c r="AF338" s="168"/>
      <c r="AG338" s="168"/>
      <c r="AH338" s="168"/>
      <c r="AI338" s="168"/>
      <c r="AJ338" s="168"/>
      <c r="AK338" s="168"/>
      <c r="AL338" s="168"/>
      <c r="AM338" s="168"/>
      <c r="AN338" s="168"/>
      <c r="AO338" s="168"/>
      <c r="AP338" s="168"/>
      <c r="AQ338" s="168"/>
      <c r="AR338" s="168"/>
      <c r="AS338" s="168"/>
      <c r="AT338" s="168"/>
      <c r="AU338" s="168"/>
      <c r="AV338" s="168"/>
      <c r="AW338" s="168"/>
    </row>
    <row r="339" spans="1:49" s="3" customFormat="1" ht="15" customHeight="1" x14ac:dyDescent="0.2">
      <c r="A339" s="254"/>
      <c r="B339" s="528"/>
      <c r="C339" s="528"/>
      <c r="D339" s="528"/>
      <c r="E339" s="528"/>
      <c r="F339" s="529"/>
      <c r="G339" s="73"/>
      <c r="H339" s="73"/>
      <c r="I339" s="73"/>
      <c r="J339" s="73"/>
      <c r="K339" s="73"/>
      <c r="L339" s="73"/>
      <c r="M339" s="73"/>
      <c r="N339" s="73"/>
      <c r="O339" s="73"/>
      <c r="P339" s="118"/>
      <c r="Q339" s="165">
        <f t="shared" si="77"/>
        <v>0</v>
      </c>
      <c r="R339" s="170"/>
      <c r="S339" s="168"/>
      <c r="T339" s="168"/>
      <c r="U339" s="168"/>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168"/>
      <c r="AR339" s="168"/>
      <c r="AS339" s="168"/>
      <c r="AT339" s="168"/>
      <c r="AU339" s="168"/>
      <c r="AV339" s="168"/>
      <c r="AW339" s="168"/>
    </row>
    <row r="340" spans="1:49" s="3" customFormat="1" ht="15" customHeight="1" x14ac:dyDescent="0.2">
      <c r="A340" s="254"/>
      <c r="B340" s="528"/>
      <c r="C340" s="528"/>
      <c r="D340" s="528"/>
      <c r="E340" s="528"/>
      <c r="F340" s="529"/>
      <c r="G340" s="73"/>
      <c r="H340" s="73"/>
      <c r="I340" s="73"/>
      <c r="J340" s="73"/>
      <c r="K340" s="73"/>
      <c r="L340" s="73"/>
      <c r="M340" s="73"/>
      <c r="N340" s="73"/>
      <c r="O340" s="73"/>
      <c r="P340" s="118"/>
      <c r="Q340" s="164">
        <f t="shared" si="77"/>
        <v>0</v>
      </c>
      <c r="R340" s="170"/>
      <c r="S340" s="168"/>
      <c r="T340" s="168"/>
      <c r="U340" s="168"/>
      <c r="V340" s="168"/>
      <c r="W340" s="168"/>
      <c r="X340" s="168"/>
      <c r="Y340" s="168"/>
      <c r="Z340" s="168"/>
      <c r="AA340" s="168"/>
      <c r="AB340" s="168"/>
      <c r="AC340" s="168"/>
      <c r="AD340" s="168"/>
      <c r="AE340" s="168"/>
      <c r="AF340" s="168"/>
      <c r="AG340" s="168"/>
      <c r="AH340" s="168"/>
      <c r="AI340" s="168"/>
      <c r="AJ340" s="168"/>
      <c r="AK340" s="168"/>
      <c r="AL340" s="168"/>
      <c r="AM340" s="168"/>
      <c r="AN340" s="168"/>
      <c r="AO340" s="168"/>
      <c r="AP340" s="168"/>
      <c r="AQ340" s="168"/>
      <c r="AR340" s="168"/>
      <c r="AS340" s="168"/>
      <c r="AT340" s="168"/>
      <c r="AU340" s="168"/>
      <c r="AV340" s="168"/>
      <c r="AW340" s="168"/>
    </row>
    <row r="341" spans="1:49" s="3" customFormat="1" ht="15" customHeight="1" x14ac:dyDescent="0.2">
      <c r="A341" s="254"/>
      <c r="B341" s="528"/>
      <c r="C341" s="528"/>
      <c r="D341" s="528"/>
      <c r="E341" s="528"/>
      <c r="F341" s="529"/>
      <c r="G341" s="73"/>
      <c r="H341" s="73"/>
      <c r="I341" s="73"/>
      <c r="J341" s="73"/>
      <c r="K341" s="73"/>
      <c r="L341" s="73"/>
      <c r="M341" s="73"/>
      <c r="N341" s="73"/>
      <c r="O341" s="73"/>
      <c r="P341" s="118"/>
      <c r="Q341" s="165">
        <f t="shared" si="77"/>
        <v>0</v>
      </c>
      <c r="R341" s="170"/>
      <c r="S341" s="168"/>
      <c r="T341" s="168"/>
      <c r="U341" s="168"/>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68"/>
      <c r="AR341" s="168"/>
      <c r="AS341" s="168"/>
      <c r="AT341" s="168"/>
      <c r="AU341" s="168"/>
      <c r="AV341" s="168"/>
      <c r="AW341" s="168"/>
    </row>
    <row r="342" spans="1:49" s="3" customFormat="1" ht="15" customHeight="1" x14ac:dyDescent="0.2">
      <c r="A342" s="254"/>
      <c r="B342" s="528"/>
      <c r="C342" s="528"/>
      <c r="D342" s="528"/>
      <c r="E342" s="528"/>
      <c r="F342" s="529"/>
      <c r="G342" s="73"/>
      <c r="H342" s="73"/>
      <c r="I342" s="73"/>
      <c r="J342" s="73"/>
      <c r="K342" s="73"/>
      <c r="L342" s="73"/>
      <c r="M342" s="73"/>
      <c r="N342" s="73"/>
      <c r="O342" s="73"/>
      <c r="P342" s="118"/>
      <c r="Q342" s="164">
        <f t="shared" si="77"/>
        <v>0</v>
      </c>
      <c r="R342" s="170"/>
      <c r="S342" s="168"/>
      <c r="T342" s="168"/>
      <c r="U342" s="168"/>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68"/>
      <c r="AR342" s="168"/>
      <c r="AS342" s="168"/>
      <c r="AT342" s="168"/>
      <c r="AU342" s="168"/>
      <c r="AV342" s="168"/>
      <c r="AW342" s="168"/>
    </row>
    <row r="343" spans="1:49" s="3" customFormat="1" x14ac:dyDescent="0.2">
      <c r="A343" s="255"/>
      <c r="B343" s="528"/>
      <c r="C343" s="528"/>
      <c r="D343" s="528"/>
      <c r="E343" s="528"/>
      <c r="F343" s="529"/>
      <c r="G343" s="73"/>
      <c r="H343" s="73"/>
      <c r="I343" s="73"/>
      <c r="J343" s="73"/>
      <c r="K343" s="73"/>
      <c r="L343" s="73"/>
      <c r="M343" s="73"/>
      <c r="N343" s="73"/>
      <c r="O343" s="73"/>
      <c r="P343" s="118"/>
      <c r="Q343" s="165">
        <f t="shared" si="77"/>
        <v>0</v>
      </c>
      <c r="R343" s="170"/>
      <c r="S343" s="168"/>
      <c r="T343" s="168"/>
      <c r="U343" s="168"/>
      <c r="V343" s="168"/>
      <c r="W343" s="168"/>
      <c r="X343" s="168"/>
      <c r="Y343" s="168"/>
      <c r="Z343" s="168"/>
      <c r="AA343" s="168"/>
      <c r="AB343" s="168"/>
      <c r="AC343" s="168"/>
      <c r="AD343" s="168"/>
      <c r="AE343" s="168"/>
      <c r="AF343" s="168"/>
      <c r="AG343" s="168"/>
      <c r="AH343" s="168"/>
      <c r="AI343" s="168"/>
      <c r="AJ343" s="168"/>
      <c r="AK343" s="168"/>
      <c r="AL343" s="168"/>
      <c r="AM343" s="168"/>
      <c r="AN343" s="168"/>
      <c r="AO343" s="168"/>
      <c r="AP343" s="168"/>
      <c r="AQ343" s="168"/>
      <c r="AR343" s="168"/>
      <c r="AS343" s="168"/>
      <c r="AT343" s="168"/>
      <c r="AU343" s="168"/>
      <c r="AV343" s="168"/>
      <c r="AW343" s="168"/>
    </row>
    <row r="344" spans="1:49" s="3" customFormat="1" x14ac:dyDescent="0.2">
      <c r="A344" s="255"/>
      <c r="B344" s="528"/>
      <c r="C344" s="528"/>
      <c r="D344" s="528"/>
      <c r="E344" s="528"/>
      <c r="F344" s="529"/>
      <c r="G344" s="73"/>
      <c r="H344" s="73"/>
      <c r="I344" s="73"/>
      <c r="J344" s="73"/>
      <c r="K344" s="73"/>
      <c r="L344" s="73"/>
      <c r="M344" s="73"/>
      <c r="N344" s="73"/>
      <c r="O344" s="73"/>
      <c r="P344" s="118"/>
      <c r="Q344" s="164">
        <f t="shared" si="77"/>
        <v>0</v>
      </c>
      <c r="R344" s="170"/>
      <c r="S344" s="168"/>
      <c r="T344" s="168"/>
      <c r="U344" s="168"/>
      <c r="V344" s="168"/>
      <c r="W344" s="168"/>
      <c r="X344" s="168"/>
      <c r="Y344" s="168"/>
      <c r="Z344" s="168"/>
      <c r="AA344" s="168"/>
      <c r="AB344" s="168"/>
      <c r="AC344" s="168"/>
      <c r="AD344" s="168"/>
      <c r="AE344" s="168"/>
      <c r="AF344" s="168"/>
      <c r="AG344" s="168"/>
      <c r="AH344" s="168"/>
      <c r="AI344" s="168"/>
      <c r="AJ344" s="168"/>
      <c r="AK344" s="168"/>
      <c r="AL344" s="168"/>
      <c r="AM344" s="168"/>
      <c r="AN344" s="168"/>
      <c r="AO344" s="168"/>
      <c r="AP344" s="168"/>
      <c r="AQ344" s="168"/>
      <c r="AR344" s="168"/>
      <c r="AS344" s="168"/>
      <c r="AT344" s="168"/>
      <c r="AU344" s="168"/>
      <c r="AV344" s="168"/>
      <c r="AW344" s="168"/>
    </row>
    <row r="345" spans="1:49" s="3" customFormat="1" x14ac:dyDescent="0.2">
      <c r="A345" s="255"/>
      <c r="B345" s="528"/>
      <c r="C345" s="528"/>
      <c r="D345" s="528"/>
      <c r="E345" s="528"/>
      <c r="F345" s="529"/>
      <c r="G345" s="73"/>
      <c r="H345" s="73"/>
      <c r="I345" s="73"/>
      <c r="J345" s="73"/>
      <c r="K345" s="73"/>
      <c r="L345" s="73"/>
      <c r="M345" s="73"/>
      <c r="N345" s="73"/>
      <c r="O345" s="73"/>
      <c r="P345" s="118"/>
      <c r="Q345" s="165">
        <f t="shared" si="77"/>
        <v>0</v>
      </c>
      <c r="R345" s="170"/>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row>
    <row r="346" spans="1:49" s="3" customFormat="1" x14ac:dyDescent="0.2">
      <c r="A346" s="255"/>
      <c r="B346" s="528"/>
      <c r="C346" s="528"/>
      <c r="D346" s="528"/>
      <c r="E346" s="528"/>
      <c r="F346" s="529"/>
      <c r="G346" s="73"/>
      <c r="H346" s="73"/>
      <c r="I346" s="73"/>
      <c r="J346" s="73"/>
      <c r="K346" s="73"/>
      <c r="L346" s="73"/>
      <c r="M346" s="73"/>
      <c r="N346" s="73"/>
      <c r="O346" s="73"/>
      <c r="P346" s="118"/>
      <c r="Q346" s="164">
        <f t="shared" si="77"/>
        <v>0</v>
      </c>
      <c r="R346" s="170"/>
      <c r="S346" s="168"/>
      <c r="T346" s="168"/>
      <c r="U346" s="168"/>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row>
    <row r="347" spans="1:49" s="3" customFormat="1" x14ac:dyDescent="0.2">
      <c r="A347" s="255"/>
      <c r="B347" s="528"/>
      <c r="C347" s="528"/>
      <c r="D347" s="528"/>
      <c r="E347" s="528"/>
      <c r="F347" s="529"/>
      <c r="G347" s="73"/>
      <c r="H347" s="73"/>
      <c r="I347" s="73"/>
      <c r="J347" s="73"/>
      <c r="K347" s="73"/>
      <c r="L347" s="73"/>
      <c r="M347" s="73"/>
      <c r="N347" s="73"/>
      <c r="O347" s="73"/>
      <c r="P347" s="118"/>
      <c r="Q347" s="165">
        <f t="shared" si="77"/>
        <v>0</v>
      </c>
      <c r="R347" s="170"/>
      <c r="S347" s="168"/>
      <c r="T347" s="168"/>
      <c r="U347" s="168"/>
      <c r="V347" s="168"/>
      <c r="W347" s="168"/>
      <c r="X347" s="168"/>
      <c r="Y347" s="168"/>
      <c r="Z347" s="168"/>
      <c r="AA347" s="168"/>
      <c r="AB347" s="168"/>
      <c r="AC347" s="168"/>
      <c r="AD347" s="168"/>
      <c r="AE347" s="168"/>
      <c r="AF347" s="168"/>
      <c r="AG347" s="168"/>
      <c r="AH347" s="168"/>
      <c r="AI347" s="168"/>
      <c r="AJ347" s="168"/>
      <c r="AK347" s="168"/>
      <c r="AL347" s="168"/>
      <c r="AM347" s="168"/>
      <c r="AN347" s="168"/>
      <c r="AO347" s="168"/>
      <c r="AP347" s="168"/>
      <c r="AQ347" s="168"/>
      <c r="AR347" s="168"/>
      <c r="AS347" s="168"/>
      <c r="AT347" s="168"/>
      <c r="AU347" s="168"/>
      <c r="AV347" s="168"/>
      <c r="AW347" s="168"/>
    </row>
    <row r="348" spans="1:49" s="3" customFormat="1" x14ac:dyDescent="0.2">
      <c r="A348" s="255"/>
      <c r="B348" s="528"/>
      <c r="C348" s="528"/>
      <c r="D348" s="528"/>
      <c r="E348" s="528"/>
      <c r="F348" s="529"/>
      <c r="G348" s="73"/>
      <c r="H348" s="73"/>
      <c r="I348" s="73"/>
      <c r="J348" s="73"/>
      <c r="K348" s="73"/>
      <c r="L348" s="73"/>
      <c r="M348" s="73"/>
      <c r="N348" s="73"/>
      <c r="O348" s="73"/>
      <c r="P348" s="118"/>
      <c r="Q348" s="164">
        <f t="shared" si="77"/>
        <v>0</v>
      </c>
      <c r="R348" s="170"/>
      <c r="S348" s="168"/>
      <c r="T348" s="168"/>
      <c r="U348" s="168"/>
      <c r="V348" s="168"/>
      <c r="W348" s="168"/>
      <c r="X348" s="168"/>
      <c r="Y348" s="168"/>
      <c r="Z348" s="168"/>
      <c r="AA348" s="168"/>
      <c r="AB348" s="168"/>
      <c r="AC348" s="168"/>
      <c r="AD348" s="168"/>
      <c r="AE348" s="168"/>
      <c r="AF348" s="168"/>
      <c r="AG348" s="168"/>
      <c r="AH348" s="168"/>
      <c r="AI348" s="168"/>
      <c r="AJ348" s="168"/>
      <c r="AK348" s="168"/>
      <c r="AL348" s="168"/>
      <c r="AM348" s="168"/>
      <c r="AN348" s="168"/>
      <c r="AO348" s="168"/>
      <c r="AP348" s="168"/>
      <c r="AQ348" s="168"/>
      <c r="AR348" s="168"/>
      <c r="AS348" s="168"/>
      <c r="AT348" s="168"/>
      <c r="AU348" s="168"/>
      <c r="AV348" s="168"/>
      <c r="AW348" s="168"/>
    </row>
    <row r="349" spans="1:49" s="3" customFormat="1" x14ac:dyDescent="0.2">
      <c r="A349" s="255"/>
      <c r="B349" s="528"/>
      <c r="C349" s="528"/>
      <c r="D349" s="528"/>
      <c r="E349" s="528"/>
      <c r="F349" s="529"/>
      <c r="G349" s="73"/>
      <c r="H349" s="73"/>
      <c r="I349" s="73"/>
      <c r="J349" s="73"/>
      <c r="K349" s="73"/>
      <c r="L349" s="73"/>
      <c r="M349" s="73"/>
      <c r="N349" s="73"/>
      <c r="O349" s="73"/>
      <c r="P349" s="118"/>
      <c r="Q349" s="165">
        <f t="shared" si="77"/>
        <v>0</v>
      </c>
      <c r="R349" s="170"/>
      <c r="S349" s="168"/>
      <c r="T349" s="168"/>
      <c r="U349" s="168"/>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row>
    <row r="350" spans="1:49" s="3" customFormat="1" x14ac:dyDescent="0.2">
      <c r="A350" s="255"/>
      <c r="B350" s="528"/>
      <c r="C350" s="528"/>
      <c r="D350" s="528"/>
      <c r="E350" s="528"/>
      <c r="F350" s="529"/>
      <c r="G350" s="73"/>
      <c r="H350" s="73"/>
      <c r="I350" s="73"/>
      <c r="J350" s="73"/>
      <c r="K350" s="73"/>
      <c r="L350" s="73"/>
      <c r="M350" s="73"/>
      <c r="N350" s="73"/>
      <c r="O350" s="73"/>
      <c r="P350" s="118"/>
      <c r="Q350" s="164">
        <f t="shared" si="77"/>
        <v>0</v>
      </c>
      <c r="R350" s="170"/>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8"/>
      <c r="AN350" s="168"/>
      <c r="AO350" s="168"/>
      <c r="AP350" s="168"/>
      <c r="AQ350" s="168"/>
      <c r="AR350" s="168"/>
      <c r="AS350" s="168"/>
      <c r="AT350" s="168"/>
      <c r="AU350" s="168"/>
      <c r="AV350" s="168"/>
      <c r="AW350" s="168"/>
    </row>
    <row r="351" spans="1:49" s="3" customFormat="1" x14ac:dyDescent="0.2">
      <c r="A351" s="255"/>
      <c r="B351" s="528"/>
      <c r="C351" s="528"/>
      <c r="D351" s="528"/>
      <c r="E351" s="528"/>
      <c r="F351" s="529"/>
      <c r="G351" s="73"/>
      <c r="H351" s="73"/>
      <c r="I351" s="73"/>
      <c r="J351" s="73"/>
      <c r="K351" s="73"/>
      <c r="L351" s="73"/>
      <c r="M351" s="73"/>
      <c r="N351" s="73"/>
      <c r="O351" s="73"/>
      <c r="P351" s="118"/>
      <c r="Q351" s="165">
        <f t="shared" si="77"/>
        <v>0</v>
      </c>
      <c r="R351" s="170"/>
      <c r="S351" s="168"/>
      <c r="T351" s="168"/>
      <c r="U351" s="168"/>
      <c r="V351" s="168"/>
      <c r="W351" s="168"/>
      <c r="X351" s="168"/>
      <c r="Y351" s="168"/>
      <c r="Z351" s="168"/>
      <c r="AA351" s="168"/>
      <c r="AB351" s="168"/>
      <c r="AC351" s="168"/>
      <c r="AD351" s="168"/>
      <c r="AE351" s="168"/>
      <c r="AF351" s="168"/>
      <c r="AG351" s="168"/>
      <c r="AH351" s="168"/>
      <c r="AI351" s="168"/>
      <c r="AJ351" s="168"/>
      <c r="AK351" s="168"/>
      <c r="AL351" s="168"/>
      <c r="AM351" s="168"/>
      <c r="AN351" s="168"/>
      <c r="AO351" s="168"/>
      <c r="AP351" s="168"/>
      <c r="AQ351" s="168"/>
      <c r="AR351" s="168"/>
      <c r="AS351" s="168"/>
      <c r="AT351" s="168"/>
      <c r="AU351" s="168"/>
      <c r="AV351" s="168"/>
      <c r="AW351" s="168"/>
    </row>
    <row r="352" spans="1:49" s="3" customFormat="1" x14ac:dyDescent="0.2">
      <c r="A352" s="255"/>
      <c r="B352" s="528"/>
      <c r="C352" s="528"/>
      <c r="D352" s="528"/>
      <c r="E352" s="528"/>
      <c r="F352" s="529"/>
      <c r="G352" s="73"/>
      <c r="H352" s="73"/>
      <c r="I352" s="73"/>
      <c r="J352" s="73"/>
      <c r="K352" s="73"/>
      <c r="L352" s="73"/>
      <c r="M352" s="73"/>
      <c r="N352" s="73"/>
      <c r="O352" s="73"/>
      <c r="P352" s="118"/>
      <c r="Q352" s="164">
        <f t="shared" si="77"/>
        <v>0</v>
      </c>
      <c r="R352" s="170"/>
      <c r="S352" s="168"/>
      <c r="T352" s="168"/>
      <c r="U352" s="168"/>
      <c r="V352" s="168"/>
      <c r="W352" s="168"/>
      <c r="X352" s="168"/>
      <c r="Y352" s="168"/>
      <c r="Z352" s="168"/>
      <c r="AA352" s="168"/>
      <c r="AB352" s="168"/>
      <c r="AC352" s="168"/>
      <c r="AD352" s="168"/>
      <c r="AE352" s="168"/>
      <c r="AF352" s="168"/>
      <c r="AG352" s="168"/>
      <c r="AH352" s="168"/>
      <c r="AI352" s="168"/>
      <c r="AJ352" s="168"/>
      <c r="AK352" s="168"/>
      <c r="AL352" s="168"/>
      <c r="AM352" s="168"/>
      <c r="AN352" s="168"/>
      <c r="AO352" s="168"/>
      <c r="AP352" s="168"/>
      <c r="AQ352" s="168"/>
      <c r="AR352" s="168"/>
      <c r="AS352" s="168"/>
      <c r="AT352" s="168"/>
      <c r="AU352" s="168"/>
      <c r="AV352" s="168"/>
      <c r="AW352" s="168"/>
    </row>
    <row r="353" spans="1:49" s="3" customFormat="1" x14ac:dyDescent="0.2">
      <c r="A353" s="255"/>
      <c r="B353" s="528"/>
      <c r="C353" s="528"/>
      <c r="D353" s="528"/>
      <c r="E353" s="528"/>
      <c r="F353" s="529"/>
      <c r="G353" s="73"/>
      <c r="H353" s="73"/>
      <c r="I353" s="73"/>
      <c r="J353" s="73"/>
      <c r="K353" s="73"/>
      <c r="L353" s="73"/>
      <c r="M353" s="73"/>
      <c r="N353" s="73"/>
      <c r="O353" s="73"/>
      <c r="P353" s="118"/>
      <c r="Q353" s="165">
        <f t="shared" si="77"/>
        <v>0</v>
      </c>
      <c r="R353" s="170"/>
      <c r="S353" s="168"/>
      <c r="T353" s="168"/>
      <c r="U353" s="168"/>
      <c r="V353" s="168"/>
      <c r="W353" s="168"/>
      <c r="X353" s="168"/>
      <c r="Y353" s="168"/>
      <c r="Z353" s="168"/>
      <c r="AA353" s="168"/>
      <c r="AB353" s="168"/>
      <c r="AC353" s="168"/>
      <c r="AD353" s="168"/>
      <c r="AE353" s="168"/>
      <c r="AF353" s="168"/>
      <c r="AG353" s="168"/>
      <c r="AH353" s="168"/>
      <c r="AI353" s="168"/>
      <c r="AJ353" s="168"/>
      <c r="AK353" s="168"/>
      <c r="AL353" s="168"/>
      <c r="AM353" s="168"/>
      <c r="AN353" s="168"/>
      <c r="AO353" s="168"/>
      <c r="AP353" s="168"/>
      <c r="AQ353" s="168"/>
      <c r="AR353" s="168"/>
      <c r="AS353" s="168"/>
      <c r="AT353" s="168"/>
      <c r="AU353" s="168"/>
      <c r="AV353" s="168"/>
      <c r="AW353" s="168"/>
    </row>
    <row r="354" spans="1:49" s="3" customFormat="1" x14ac:dyDescent="0.2">
      <c r="A354" s="255"/>
      <c r="B354" s="528"/>
      <c r="C354" s="528"/>
      <c r="D354" s="528"/>
      <c r="E354" s="528"/>
      <c r="F354" s="529"/>
      <c r="G354" s="73"/>
      <c r="H354" s="73"/>
      <c r="I354" s="73"/>
      <c r="J354" s="73"/>
      <c r="K354" s="73"/>
      <c r="L354" s="73"/>
      <c r="M354" s="73"/>
      <c r="N354" s="73"/>
      <c r="O354" s="73"/>
      <c r="P354" s="118"/>
      <c r="Q354" s="164">
        <f t="shared" si="77"/>
        <v>0</v>
      </c>
      <c r="R354" s="170"/>
      <c r="S354" s="168"/>
      <c r="T354" s="168"/>
      <c r="U354" s="168"/>
      <c r="V354" s="168"/>
      <c r="W354" s="168"/>
      <c r="X354" s="168"/>
      <c r="Y354" s="168"/>
      <c r="Z354" s="168"/>
      <c r="AA354" s="168"/>
      <c r="AB354" s="168"/>
      <c r="AC354" s="168"/>
      <c r="AD354" s="168"/>
      <c r="AE354" s="168"/>
      <c r="AF354" s="168"/>
      <c r="AG354" s="168"/>
      <c r="AH354" s="168"/>
      <c r="AI354" s="168"/>
      <c r="AJ354" s="168"/>
      <c r="AK354" s="168"/>
      <c r="AL354" s="168"/>
      <c r="AM354" s="168"/>
      <c r="AN354" s="168"/>
      <c r="AO354" s="168"/>
      <c r="AP354" s="168"/>
      <c r="AQ354" s="168"/>
      <c r="AR354" s="168"/>
      <c r="AS354" s="168"/>
      <c r="AT354" s="168"/>
      <c r="AU354" s="168"/>
      <c r="AV354" s="168"/>
      <c r="AW354" s="168"/>
    </row>
    <row r="355" spans="1:49" s="3" customFormat="1" x14ac:dyDescent="0.2">
      <c r="A355" s="255"/>
      <c r="B355" s="528"/>
      <c r="C355" s="528"/>
      <c r="D355" s="528"/>
      <c r="E355" s="528"/>
      <c r="F355" s="529"/>
      <c r="G355" s="73"/>
      <c r="H355" s="73"/>
      <c r="I355" s="73"/>
      <c r="J355" s="73"/>
      <c r="K355" s="73"/>
      <c r="L355" s="73"/>
      <c r="M355" s="73"/>
      <c r="N355" s="73"/>
      <c r="O355" s="73"/>
      <c r="P355" s="118"/>
      <c r="Q355" s="165">
        <f t="shared" si="77"/>
        <v>0</v>
      </c>
      <c r="R355" s="170"/>
      <c r="S355" s="168"/>
      <c r="T355" s="168"/>
      <c r="U355" s="168"/>
      <c r="V355" s="168"/>
      <c r="W355" s="168"/>
      <c r="X355" s="168"/>
      <c r="Y355" s="168"/>
      <c r="Z355" s="168"/>
      <c r="AA355" s="168"/>
      <c r="AB355" s="168"/>
      <c r="AC355" s="168"/>
      <c r="AD355" s="168"/>
      <c r="AE355" s="168"/>
      <c r="AF355" s="168"/>
      <c r="AG355" s="168"/>
      <c r="AH355" s="168"/>
      <c r="AI355" s="168"/>
      <c r="AJ355" s="168"/>
      <c r="AK355" s="168"/>
      <c r="AL355" s="168"/>
      <c r="AM355" s="168"/>
      <c r="AN355" s="168"/>
      <c r="AO355" s="168"/>
      <c r="AP355" s="168"/>
      <c r="AQ355" s="168"/>
      <c r="AR355" s="168"/>
      <c r="AS355" s="168"/>
      <c r="AT355" s="168"/>
      <c r="AU355" s="168"/>
      <c r="AV355" s="168"/>
      <c r="AW355" s="168"/>
    </row>
    <row r="356" spans="1:49" s="3" customFormat="1" x14ac:dyDescent="0.2">
      <c r="A356" s="255"/>
      <c r="B356" s="528"/>
      <c r="C356" s="528"/>
      <c r="D356" s="528"/>
      <c r="E356" s="528"/>
      <c r="F356" s="529"/>
      <c r="G356" s="73"/>
      <c r="H356" s="73"/>
      <c r="I356" s="73"/>
      <c r="J356" s="73"/>
      <c r="K356" s="73"/>
      <c r="L356" s="73"/>
      <c r="M356" s="73"/>
      <c r="N356" s="73"/>
      <c r="O356" s="73"/>
      <c r="P356" s="118"/>
      <c r="Q356" s="164">
        <f t="shared" si="77"/>
        <v>0</v>
      </c>
      <c r="R356" s="170"/>
      <c r="S356" s="168"/>
      <c r="T356" s="168"/>
      <c r="U356" s="168"/>
      <c r="V356" s="168"/>
      <c r="W356" s="168"/>
      <c r="X356" s="168"/>
      <c r="Y356" s="168"/>
      <c r="Z356" s="168"/>
      <c r="AA356" s="168"/>
      <c r="AB356" s="168"/>
      <c r="AC356" s="168"/>
      <c r="AD356" s="168"/>
      <c r="AE356" s="168"/>
      <c r="AF356" s="168"/>
      <c r="AG356" s="168"/>
      <c r="AH356" s="168"/>
      <c r="AI356" s="168"/>
      <c r="AJ356" s="168"/>
      <c r="AK356" s="168"/>
      <c r="AL356" s="168"/>
      <c r="AM356" s="168"/>
      <c r="AN356" s="168"/>
      <c r="AO356" s="168"/>
      <c r="AP356" s="168"/>
      <c r="AQ356" s="168"/>
      <c r="AR356" s="168"/>
      <c r="AS356" s="168"/>
      <c r="AT356" s="168"/>
      <c r="AU356" s="168"/>
      <c r="AV356" s="168"/>
      <c r="AW356" s="168"/>
    </row>
    <row r="357" spans="1:49" s="3" customFormat="1" x14ac:dyDescent="0.2">
      <c r="A357" s="255"/>
      <c r="B357" s="528"/>
      <c r="C357" s="528"/>
      <c r="D357" s="528"/>
      <c r="E357" s="528"/>
      <c r="F357" s="529"/>
      <c r="G357" s="73"/>
      <c r="H357" s="73"/>
      <c r="I357" s="73"/>
      <c r="J357" s="73"/>
      <c r="K357" s="73"/>
      <c r="L357" s="73"/>
      <c r="M357" s="73"/>
      <c r="N357" s="73"/>
      <c r="O357" s="73"/>
      <c r="P357" s="118"/>
      <c r="Q357" s="165">
        <f t="shared" si="77"/>
        <v>0</v>
      </c>
      <c r="R357" s="170"/>
      <c r="S357" s="168"/>
      <c r="T357" s="168"/>
      <c r="U357" s="168"/>
      <c r="V357" s="168"/>
      <c r="W357" s="168"/>
      <c r="X357" s="168"/>
      <c r="Y357" s="168"/>
      <c r="Z357" s="168"/>
      <c r="AA357" s="168"/>
      <c r="AB357" s="168"/>
      <c r="AC357" s="168"/>
      <c r="AD357" s="168"/>
      <c r="AE357" s="168"/>
      <c r="AF357" s="168"/>
      <c r="AG357" s="168"/>
      <c r="AH357" s="168"/>
      <c r="AI357" s="168"/>
      <c r="AJ357" s="168"/>
      <c r="AK357" s="168"/>
      <c r="AL357" s="168"/>
      <c r="AM357" s="168"/>
      <c r="AN357" s="168"/>
      <c r="AO357" s="168"/>
      <c r="AP357" s="168"/>
      <c r="AQ357" s="168"/>
      <c r="AR357" s="168"/>
      <c r="AS357" s="168"/>
      <c r="AT357" s="168"/>
      <c r="AU357" s="168"/>
      <c r="AV357" s="168"/>
      <c r="AW357" s="168"/>
    </row>
    <row r="358" spans="1:49" s="3" customFormat="1" x14ac:dyDescent="0.2">
      <c r="A358" s="255"/>
      <c r="B358" s="528"/>
      <c r="C358" s="528"/>
      <c r="D358" s="528"/>
      <c r="E358" s="528"/>
      <c r="F358" s="529"/>
      <c r="G358" s="73"/>
      <c r="H358" s="73"/>
      <c r="I358" s="73"/>
      <c r="J358" s="73"/>
      <c r="K358" s="73"/>
      <c r="L358" s="73"/>
      <c r="M358" s="73"/>
      <c r="N358" s="73"/>
      <c r="O358" s="73"/>
      <c r="P358" s="118"/>
      <c r="Q358" s="164">
        <f t="shared" si="77"/>
        <v>0</v>
      </c>
      <c r="R358" s="170"/>
      <c r="S358" s="168"/>
      <c r="T358" s="168"/>
      <c r="U358" s="168"/>
      <c r="V358" s="168"/>
      <c r="W358" s="168"/>
      <c r="X358" s="168"/>
      <c r="Y358" s="168"/>
      <c r="Z358" s="168"/>
      <c r="AA358" s="168"/>
      <c r="AB358" s="168"/>
      <c r="AC358" s="168"/>
      <c r="AD358" s="168"/>
      <c r="AE358" s="168"/>
      <c r="AF358" s="168"/>
      <c r="AG358" s="168"/>
      <c r="AH358" s="168"/>
      <c r="AI358" s="168"/>
      <c r="AJ358" s="168"/>
      <c r="AK358" s="168"/>
      <c r="AL358" s="168"/>
      <c r="AM358" s="168"/>
      <c r="AN358" s="168"/>
      <c r="AO358" s="168"/>
      <c r="AP358" s="168"/>
      <c r="AQ358" s="168"/>
      <c r="AR358" s="168"/>
      <c r="AS358" s="168"/>
      <c r="AT358" s="168"/>
      <c r="AU358" s="168"/>
      <c r="AV358" s="168"/>
      <c r="AW358" s="168"/>
    </row>
    <row r="359" spans="1:49" s="3" customFormat="1" x14ac:dyDescent="0.2">
      <c r="A359" s="255"/>
      <c r="B359" s="528"/>
      <c r="C359" s="528"/>
      <c r="D359" s="528"/>
      <c r="E359" s="528"/>
      <c r="F359" s="529"/>
      <c r="G359" s="73"/>
      <c r="H359" s="73"/>
      <c r="I359" s="73"/>
      <c r="J359" s="73"/>
      <c r="K359" s="73"/>
      <c r="L359" s="73"/>
      <c r="M359" s="73"/>
      <c r="N359" s="73"/>
      <c r="O359" s="73"/>
      <c r="P359" s="118"/>
      <c r="Q359" s="165">
        <f t="shared" si="77"/>
        <v>0</v>
      </c>
      <c r="R359" s="170"/>
      <c r="S359" s="168"/>
      <c r="T359" s="168"/>
      <c r="U359" s="168"/>
      <c r="V359" s="168"/>
      <c r="W359" s="168"/>
      <c r="X359" s="168"/>
      <c r="Y359" s="168"/>
      <c r="Z359" s="168"/>
      <c r="AA359" s="168"/>
      <c r="AB359" s="168"/>
      <c r="AC359" s="168"/>
      <c r="AD359" s="168"/>
      <c r="AE359" s="168"/>
      <c r="AF359" s="168"/>
      <c r="AG359" s="168"/>
      <c r="AH359" s="168"/>
      <c r="AI359" s="168"/>
      <c r="AJ359" s="168"/>
      <c r="AK359" s="168"/>
      <c r="AL359" s="168"/>
      <c r="AM359" s="168"/>
      <c r="AN359" s="168"/>
      <c r="AO359" s="168"/>
      <c r="AP359" s="168"/>
      <c r="AQ359" s="168"/>
      <c r="AR359" s="168"/>
      <c r="AS359" s="168"/>
      <c r="AT359" s="168"/>
      <c r="AU359" s="168"/>
      <c r="AV359" s="168"/>
      <c r="AW359" s="168"/>
    </row>
    <row r="360" spans="1:49" s="3" customFormat="1" x14ac:dyDescent="0.2">
      <c r="A360" s="255"/>
      <c r="B360" s="528"/>
      <c r="C360" s="528"/>
      <c r="D360" s="528"/>
      <c r="E360" s="528"/>
      <c r="F360" s="529"/>
      <c r="G360" s="73"/>
      <c r="H360" s="73"/>
      <c r="I360" s="73"/>
      <c r="J360" s="73"/>
      <c r="K360" s="73"/>
      <c r="L360" s="73"/>
      <c r="M360" s="73"/>
      <c r="N360" s="73"/>
      <c r="O360" s="73"/>
      <c r="P360" s="118"/>
      <c r="Q360" s="164">
        <f t="shared" si="77"/>
        <v>0</v>
      </c>
      <c r="R360" s="170"/>
      <c r="S360" s="168"/>
      <c r="T360" s="168"/>
      <c r="U360" s="168"/>
      <c r="V360" s="168"/>
      <c r="W360" s="168"/>
      <c r="X360" s="168"/>
      <c r="Y360" s="168"/>
      <c r="Z360" s="168"/>
      <c r="AA360" s="168"/>
      <c r="AB360" s="168"/>
      <c r="AC360" s="168"/>
      <c r="AD360" s="168"/>
      <c r="AE360" s="168"/>
      <c r="AF360" s="168"/>
      <c r="AG360" s="168"/>
      <c r="AH360" s="168"/>
      <c r="AI360" s="168"/>
      <c r="AJ360" s="168"/>
      <c r="AK360" s="168"/>
      <c r="AL360" s="168"/>
      <c r="AM360" s="168"/>
      <c r="AN360" s="168"/>
      <c r="AO360" s="168"/>
      <c r="AP360" s="168"/>
      <c r="AQ360" s="168"/>
      <c r="AR360" s="168"/>
      <c r="AS360" s="168"/>
      <c r="AT360" s="168"/>
      <c r="AU360" s="168"/>
      <c r="AV360" s="168"/>
      <c r="AW360" s="168"/>
    </row>
    <row r="361" spans="1:49" s="3" customFormat="1" x14ac:dyDescent="0.2">
      <c r="A361" s="255"/>
      <c r="B361" s="528"/>
      <c r="C361" s="528"/>
      <c r="D361" s="528"/>
      <c r="E361" s="528"/>
      <c r="F361" s="529"/>
      <c r="G361" s="73"/>
      <c r="H361" s="73"/>
      <c r="I361" s="73"/>
      <c r="J361" s="73"/>
      <c r="K361" s="73"/>
      <c r="L361" s="73"/>
      <c r="M361" s="73"/>
      <c r="N361" s="73"/>
      <c r="O361" s="73"/>
      <c r="P361" s="118"/>
      <c r="Q361" s="165">
        <f t="shared" si="77"/>
        <v>0</v>
      </c>
      <c r="R361" s="170"/>
      <c r="S361" s="168"/>
      <c r="T361" s="168"/>
      <c r="U361" s="168"/>
      <c r="V361" s="168"/>
      <c r="W361" s="168"/>
      <c r="X361" s="168"/>
      <c r="Y361" s="168"/>
      <c r="Z361" s="168"/>
      <c r="AA361" s="168"/>
      <c r="AB361" s="168"/>
      <c r="AC361" s="168"/>
      <c r="AD361" s="168"/>
      <c r="AE361" s="168"/>
      <c r="AF361" s="168"/>
      <c r="AG361" s="168"/>
      <c r="AH361" s="168"/>
      <c r="AI361" s="168"/>
      <c r="AJ361" s="168"/>
      <c r="AK361" s="168"/>
      <c r="AL361" s="168"/>
      <c r="AM361" s="168"/>
      <c r="AN361" s="168"/>
      <c r="AO361" s="168"/>
      <c r="AP361" s="168"/>
      <c r="AQ361" s="168"/>
      <c r="AR361" s="168"/>
      <c r="AS361" s="168"/>
      <c r="AT361" s="168"/>
      <c r="AU361" s="168"/>
      <c r="AV361" s="168"/>
      <c r="AW361" s="168"/>
    </row>
    <row r="362" spans="1:49" s="3" customFormat="1" x14ac:dyDescent="0.2">
      <c r="A362" s="255"/>
      <c r="B362" s="528"/>
      <c r="C362" s="528"/>
      <c r="D362" s="528"/>
      <c r="E362" s="528"/>
      <c r="F362" s="529"/>
      <c r="G362" s="73"/>
      <c r="H362" s="73"/>
      <c r="I362" s="73"/>
      <c r="J362" s="73"/>
      <c r="K362" s="73"/>
      <c r="L362" s="73"/>
      <c r="M362" s="73"/>
      <c r="N362" s="73"/>
      <c r="O362" s="73"/>
      <c r="P362" s="118"/>
      <c r="Q362" s="164">
        <f t="shared" si="77"/>
        <v>0</v>
      </c>
      <c r="R362" s="170"/>
      <c r="S362" s="168"/>
      <c r="T362" s="168"/>
      <c r="U362" s="168"/>
      <c r="V362" s="168"/>
      <c r="W362" s="168"/>
      <c r="X362" s="168"/>
      <c r="Y362" s="168"/>
      <c r="Z362" s="168"/>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168"/>
    </row>
    <row r="363" spans="1:49" s="3" customFormat="1" x14ac:dyDescent="0.2">
      <c r="A363" s="255"/>
      <c r="B363" s="528"/>
      <c r="C363" s="528"/>
      <c r="D363" s="528"/>
      <c r="E363" s="528"/>
      <c r="F363" s="529"/>
      <c r="G363" s="73"/>
      <c r="H363" s="73"/>
      <c r="I363" s="73"/>
      <c r="J363" s="73"/>
      <c r="K363" s="73"/>
      <c r="L363" s="73"/>
      <c r="M363" s="73"/>
      <c r="N363" s="73"/>
      <c r="O363" s="73"/>
      <c r="P363" s="118"/>
      <c r="Q363" s="165">
        <f t="shared" si="77"/>
        <v>0</v>
      </c>
      <c r="R363" s="170"/>
      <c r="S363" s="168"/>
      <c r="T363" s="168"/>
      <c r="U363" s="168"/>
      <c r="V363" s="168"/>
      <c r="W363" s="168"/>
      <c r="X363" s="168"/>
      <c r="Y363" s="168"/>
      <c r="Z363" s="168"/>
      <c r="AA363" s="168"/>
      <c r="AB363" s="168"/>
      <c r="AC363" s="168"/>
      <c r="AD363" s="168"/>
      <c r="AE363" s="168"/>
      <c r="AF363" s="168"/>
      <c r="AG363" s="168"/>
      <c r="AH363" s="168"/>
      <c r="AI363" s="168"/>
      <c r="AJ363" s="168"/>
      <c r="AK363" s="168"/>
      <c r="AL363" s="168"/>
      <c r="AM363" s="168"/>
      <c r="AN363" s="168"/>
      <c r="AO363" s="168"/>
      <c r="AP363" s="168"/>
      <c r="AQ363" s="168"/>
      <c r="AR363" s="168"/>
      <c r="AS363" s="168"/>
      <c r="AT363" s="168"/>
      <c r="AU363" s="168"/>
      <c r="AV363" s="168"/>
      <c r="AW363" s="168"/>
    </row>
    <row r="364" spans="1:49" s="3" customFormat="1" x14ac:dyDescent="0.2">
      <c r="A364" s="255"/>
      <c r="B364" s="528"/>
      <c r="C364" s="528"/>
      <c r="D364" s="528"/>
      <c r="E364" s="528"/>
      <c r="F364" s="529"/>
      <c r="G364" s="73"/>
      <c r="H364" s="73"/>
      <c r="I364" s="73"/>
      <c r="J364" s="73"/>
      <c r="K364" s="73"/>
      <c r="L364" s="73"/>
      <c r="M364" s="73"/>
      <c r="N364" s="73"/>
      <c r="O364" s="73"/>
      <c r="P364" s="118"/>
      <c r="Q364" s="164">
        <f t="shared" si="77"/>
        <v>0</v>
      </c>
      <c r="R364" s="170"/>
      <c r="S364" s="168"/>
      <c r="T364" s="168"/>
      <c r="U364" s="168"/>
      <c r="V364" s="168"/>
      <c r="W364" s="168"/>
      <c r="X364" s="168"/>
      <c r="Y364" s="168"/>
      <c r="Z364" s="168"/>
      <c r="AA364" s="168"/>
      <c r="AB364" s="168"/>
      <c r="AC364" s="168"/>
      <c r="AD364" s="168"/>
      <c r="AE364" s="168"/>
      <c r="AF364" s="168"/>
      <c r="AG364" s="168"/>
      <c r="AH364" s="168"/>
      <c r="AI364" s="168"/>
      <c r="AJ364" s="168"/>
      <c r="AK364" s="168"/>
      <c r="AL364" s="168"/>
      <c r="AM364" s="168"/>
      <c r="AN364" s="168"/>
      <c r="AO364" s="168"/>
      <c r="AP364" s="168"/>
      <c r="AQ364" s="168"/>
      <c r="AR364" s="168"/>
      <c r="AS364" s="168"/>
      <c r="AT364" s="168"/>
      <c r="AU364" s="168"/>
      <c r="AV364" s="168"/>
      <c r="AW364" s="168"/>
    </row>
    <row r="365" spans="1:49" s="3" customFormat="1" x14ac:dyDescent="0.2">
      <c r="A365" s="255"/>
      <c r="B365" s="528"/>
      <c r="C365" s="528"/>
      <c r="D365" s="528"/>
      <c r="E365" s="528"/>
      <c r="F365" s="529"/>
      <c r="G365" s="73"/>
      <c r="H365" s="73"/>
      <c r="I365" s="73"/>
      <c r="J365" s="73"/>
      <c r="K365" s="73"/>
      <c r="L365" s="73"/>
      <c r="M365" s="73"/>
      <c r="N365" s="73"/>
      <c r="O365" s="73"/>
      <c r="P365" s="118"/>
      <c r="Q365" s="165">
        <f t="shared" si="77"/>
        <v>0</v>
      </c>
      <c r="R365" s="170"/>
      <c r="S365" s="168"/>
      <c r="T365" s="168"/>
      <c r="U365" s="168"/>
      <c r="V365" s="168"/>
      <c r="W365" s="168"/>
      <c r="X365" s="168"/>
      <c r="Y365" s="168"/>
      <c r="Z365" s="168"/>
      <c r="AA365" s="168"/>
      <c r="AB365" s="168"/>
      <c r="AC365" s="168"/>
      <c r="AD365" s="168"/>
      <c r="AE365" s="168"/>
      <c r="AF365" s="168"/>
      <c r="AG365" s="168"/>
      <c r="AH365" s="168"/>
      <c r="AI365" s="168"/>
      <c r="AJ365" s="168"/>
      <c r="AK365" s="168"/>
      <c r="AL365" s="168"/>
      <c r="AM365" s="168"/>
      <c r="AN365" s="168"/>
      <c r="AO365" s="168"/>
      <c r="AP365" s="168"/>
      <c r="AQ365" s="168"/>
      <c r="AR365" s="168"/>
      <c r="AS365" s="168"/>
      <c r="AT365" s="168"/>
      <c r="AU365" s="168"/>
      <c r="AV365" s="168"/>
      <c r="AW365" s="168"/>
    </row>
    <row r="366" spans="1:49" s="3" customFormat="1" x14ac:dyDescent="0.2">
      <c r="A366" s="255"/>
      <c r="B366" s="528"/>
      <c r="C366" s="528"/>
      <c r="D366" s="528"/>
      <c r="E366" s="528"/>
      <c r="F366" s="529"/>
      <c r="G366" s="73"/>
      <c r="H366" s="73"/>
      <c r="I366" s="73"/>
      <c r="J366" s="73"/>
      <c r="K366" s="73"/>
      <c r="L366" s="73"/>
      <c r="M366" s="73"/>
      <c r="N366" s="73"/>
      <c r="O366" s="73"/>
      <c r="P366" s="118"/>
      <c r="Q366" s="164">
        <f t="shared" si="77"/>
        <v>0</v>
      </c>
      <c r="R366" s="170"/>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8"/>
      <c r="AT366" s="168"/>
      <c r="AU366" s="168"/>
      <c r="AV366" s="168"/>
      <c r="AW366" s="168"/>
    </row>
    <row r="367" spans="1:49" s="3" customFormat="1" x14ac:dyDescent="0.2">
      <c r="A367" s="255"/>
      <c r="B367" s="528"/>
      <c r="C367" s="528"/>
      <c r="D367" s="528"/>
      <c r="E367" s="528"/>
      <c r="F367" s="529"/>
      <c r="G367" s="73"/>
      <c r="H367" s="73"/>
      <c r="I367" s="73"/>
      <c r="J367" s="73"/>
      <c r="K367" s="73"/>
      <c r="L367" s="73"/>
      <c r="M367" s="73"/>
      <c r="N367" s="73"/>
      <c r="O367" s="73"/>
      <c r="P367" s="118"/>
      <c r="Q367" s="165">
        <f t="shared" si="77"/>
        <v>0</v>
      </c>
      <c r="R367" s="170"/>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8"/>
      <c r="AT367" s="168"/>
      <c r="AU367" s="168"/>
      <c r="AV367" s="168"/>
      <c r="AW367" s="168"/>
    </row>
    <row r="368" spans="1:49" s="3" customFormat="1" x14ac:dyDescent="0.2">
      <c r="A368" s="255"/>
      <c r="B368" s="528"/>
      <c r="C368" s="528"/>
      <c r="D368" s="528"/>
      <c r="E368" s="528"/>
      <c r="F368" s="529"/>
      <c r="G368" s="73"/>
      <c r="H368" s="73"/>
      <c r="I368" s="73"/>
      <c r="J368" s="73"/>
      <c r="K368" s="73"/>
      <c r="L368" s="73"/>
      <c r="M368" s="73"/>
      <c r="N368" s="73"/>
      <c r="O368" s="73"/>
      <c r="P368" s="118"/>
      <c r="Q368" s="164">
        <f t="shared" si="77"/>
        <v>0</v>
      </c>
      <c r="R368" s="170"/>
      <c r="S368" s="168"/>
      <c r="T368" s="168"/>
      <c r="U368" s="168"/>
      <c r="V368" s="168"/>
      <c r="W368" s="168"/>
      <c r="X368" s="168"/>
      <c r="Y368" s="168"/>
      <c r="Z368" s="168"/>
      <c r="AA368" s="168"/>
      <c r="AB368" s="168"/>
      <c r="AC368" s="168"/>
      <c r="AD368" s="168"/>
      <c r="AE368" s="168"/>
      <c r="AF368" s="168"/>
      <c r="AG368" s="168"/>
      <c r="AH368" s="168"/>
      <c r="AI368" s="168"/>
      <c r="AJ368" s="168"/>
      <c r="AK368" s="168"/>
      <c r="AL368" s="168"/>
      <c r="AM368" s="168"/>
      <c r="AN368" s="168"/>
      <c r="AO368" s="168"/>
      <c r="AP368" s="168"/>
      <c r="AQ368" s="168"/>
      <c r="AR368" s="168"/>
      <c r="AS368" s="168"/>
      <c r="AT368" s="168"/>
      <c r="AU368" s="168"/>
      <c r="AV368" s="168"/>
      <c r="AW368" s="168"/>
    </row>
    <row r="369" spans="1:49" s="3" customFormat="1" x14ac:dyDescent="0.2">
      <c r="A369" s="255"/>
      <c r="B369" s="528"/>
      <c r="C369" s="528"/>
      <c r="D369" s="528"/>
      <c r="E369" s="528"/>
      <c r="F369" s="529"/>
      <c r="G369" s="73"/>
      <c r="H369" s="73"/>
      <c r="I369" s="73"/>
      <c r="J369" s="73"/>
      <c r="K369" s="73"/>
      <c r="L369" s="73"/>
      <c r="M369" s="73"/>
      <c r="N369" s="73"/>
      <c r="O369" s="73"/>
      <c r="P369" s="118"/>
      <c r="Q369" s="165">
        <f t="shared" si="77"/>
        <v>0</v>
      </c>
      <c r="R369" s="170"/>
      <c r="S369" s="168"/>
      <c r="T369" s="168"/>
      <c r="U369" s="168"/>
      <c r="V369" s="168"/>
      <c r="W369" s="168"/>
      <c r="X369" s="168"/>
      <c r="Y369" s="168"/>
      <c r="Z369" s="168"/>
      <c r="AA369" s="168"/>
      <c r="AB369" s="168"/>
      <c r="AC369" s="168"/>
      <c r="AD369" s="168"/>
      <c r="AE369" s="168"/>
      <c r="AF369" s="168"/>
      <c r="AG369" s="168"/>
      <c r="AH369" s="168"/>
      <c r="AI369" s="168"/>
      <c r="AJ369" s="168"/>
      <c r="AK369" s="168"/>
      <c r="AL369" s="168"/>
      <c r="AM369" s="168"/>
      <c r="AN369" s="168"/>
      <c r="AO369" s="168"/>
      <c r="AP369" s="168"/>
      <c r="AQ369" s="168"/>
      <c r="AR369" s="168"/>
      <c r="AS369" s="168"/>
      <c r="AT369" s="168"/>
      <c r="AU369" s="168"/>
      <c r="AV369" s="168"/>
      <c r="AW369" s="168"/>
    </row>
    <row r="370" spans="1:49" s="3" customFormat="1" x14ac:dyDescent="0.2">
      <c r="A370" s="255"/>
      <c r="B370" s="528"/>
      <c r="C370" s="528"/>
      <c r="D370" s="528"/>
      <c r="E370" s="528"/>
      <c r="F370" s="529"/>
      <c r="G370" s="73"/>
      <c r="H370" s="73"/>
      <c r="I370" s="73"/>
      <c r="J370" s="73"/>
      <c r="K370" s="73"/>
      <c r="L370" s="73"/>
      <c r="M370" s="73"/>
      <c r="N370" s="73"/>
      <c r="O370" s="73"/>
      <c r="P370" s="118"/>
      <c r="Q370" s="164">
        <f t="shared" si="77"/>
        <v>0</v>
      </c>
      <c r="R370" s="170"/>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8"/>
      <c r="AN370" s="168"/>
      <c r="AO370" s="168"/>
      <c r="AP370" s="168"/>
      <c r="AQ370" s="168"/>
      <c r="AR370" s="168"/>
      <c r="AS370" s="168"/>
      <c r="AT370" s="168"/>
      <c r="AU370" s="168"/>
      <c r="AV370" s="168"/>
      <c r="AW370" s="168"/>
    </row>
    <row r="371" spans="1:49" s="3" customFormat="1" ht="15.75" thickBot="1" x14ac:dyDescent="0.25">
      <c r="A371" s="257"/>
      <c r="B371" s="552"/>
      <c r="C371" s="552"/>
      <c r="D371" s="552"/>
      <c r="E371" s="552"/>
      <c r="F371" s="553"/>
      <c r="G371" s="199"/>
      <c r="H371" s="199"/>
      <c r="I371" s="199"/>
      <c r="J371" s="199"/>
      <c r="K371" s="199"/>
      <c r="L371" s="199"/>
      <c r="M371" s="199"/>
      <c r="N371" s="199"/>
      <c r="O371" s="199"/>
      <c r="P371" s="200"/>
      <c r="Q371" s="166">
        <f t="shared" si="77"/>
        <v>0</v>
      </c>
      <c r="R371" s="170"/>
      <c r="S371" s="168"/>
      <c r="T371" s="168"/>
      <c r="U371" s="168"/>
      <c r="V371" s="168"/>
      <c r="W371" s="168"/>
      <c r="X371" s="168"/>
      <c r="Y371" s="168"/>
      <c r="Z371" s="168"/>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168"/>
    </row>
    <row r="372" spans="1:49" s="3" customFormat="1" ht="15" customHeight="1" x14ac:dyDescent="0.2">
      <c r="A372" s="530" t="s">
        <v>146</v>
      </c>
      <c r="B372" s="531"/>
      <c r="C372" s="531"/>
      <c r="D372" s="531"/>
      <c r="E372" s="531"/>
      <c r="F372" s="532"/>
      <c r="G372" s="116">
        <f>ROUND(SUM(G373:G407),2)</f>
        <v>0</v>
      </c>
      <c r="H372" s="116">
        <f t="shared" ref="H372:Q372" si="78">ROUND(SUM(H373:H407),2)</f>
        <v>0</v>
      </c>
      <c r="I372" s="116">
        <f t="shared" si="78"/>
        <v>0</v>
      </c>
      <c r="J372" s="116">
        <f t="shared" si="78"/>
        <v>0</v>
      </c>
      <c r="K372" s="116">
        <f t="shared" si="78"/>
        <v>0</v>
      </c>
      <c r="L372" s="116">
        <f t="shared" si="78"/>
        <v>0</v>
      </c>
      <c r="M372" s="116">
        <f t="shared" si="78"/>
        <v>0</v>
      </c>
      <c r="N372" s="116">
        <f t="shared" si="78"/>
        <v>0</v>
      </c>
      <c r="O372" s="116">
        <f t="shared" si="78"/>
        <v>0</v>
      </c>
      <c r="P372" s="116">
        <f t="shared" si="78"/>
        <v>0</v>
      </c>
      <c r="Q372" s="70">
        <f t="shared" si="78"/>
        <v>0</v>
      </c>
      <c r="R372" s="169" t="str">
        <f>IF(SUM(G372:P372)=SUM(Q373:Q407),"match","sum error")</f>
        <v>match</v>
      </c>
      <c r="S372" s="168"/>
      <c r="T372" s="177">
        <f>SUM(U373:AD373)</f>
        <v>0</v>
      </c>
      <c r="U372" s="172" t="str">
        <f t="shared" ref="U372:AD372" si="79">G$11</f>
        <v>PR</v>
      </c>
      <c r="V372" s="172" t="str">
        <f t="shared" si="79"/>
        <v>PM</v>
      </c>
      <c r="W372" s="172" t="str">
        <f t="shared" si="79"/>
        <v>SENG</v>
      </c>
      <c r="X372" s="172" t="str">
        <f t="shared" si="79"/>
        <v>ENG</v>
      </c>
      <c r="Y372" s="172" t="str">
        <f t="shared" si="79"/>
        <v>SDES</v>
      </c>
      <c r="Z372" s="172" t="str">
        <f t="shared" si="79"/>
        <v>DES</v>
      </c>
      <c r="AA372" s="172" t="str">
        <f t="shared" si="79"/>
        <v>TECH</v>
      </c>
      <c r="AB372" s="172" t="str">
        <f t="shared" si="79"/>
        <v>ADM</v>
      </c>
      <c r="AC372" s="172" t="str">
        <f t="shared" si="79"/>
        <v>UD1</v>
      </c>
      <c r="AD372" s="172" t="str">
        <f t="shared" si="79"/>
        <v>UD2</v>
      </c>
      <c r="AE372" s="168"/>
      <c r="AF372" s="168"/>
      <c r="AG372" s="168"/>
      <c r="AH372" s="168"/>
      <c r="AI372" s="168"/>
      <c r="AJ372" s="168"/>
      <c r="AK372" s="168"/>
      <c r="AL372" s="168"/>
      <c r="AM372" s="168"/>
      <c r="AN372" s="168"/>
      <c r="AO372" s="168"/>
      <c r="AP372" s="168"/>
      <c r="AQ372" s="168"/>
      <c r="AR372" s="168"/>
      <c r="AS372" s="168"/>
      <c r="AT372" s="168"/>
      <c r="AU372" s="168"/>
      <c r="AV372" s="168"/>
      <c r="AW372" s="168"/>
    </row>
    <row r="373" spans="1:49" s="3" customFormat="1" x14ac:dyDescent="0.2">
      <c r="A373" s="254"/>
      <c r="B373" s="528"/>
      <c r="C373" s="528"/>
      <c r="D373" s="528"/>
      <c r="E373" s="528"/>
      <c r="F373" s="529"/>
      <c r="G373" s="73"/>
      <c r="H373" s="73"/>
      <c r="I373" s="73"/>
      <c r="J373" s="73"/>
      <c r="K373" s="73"/>
      <c r="L373" s="73"/>
      <c r="M373" s="73"/>
      <c r="N373" s="73"/>
      <c r="O373" s="73"/>
      <c r="P373" s="118"/>
      <c r="Q373" s="164">
        <f>ROUND(SUM(G373:P373),2)</f>
        <v>0</v>
      </c>
      <c r="R373" s="170"/>
      <c r="S373" s="168"/>
      <c r="T373" s="168"/>
      <c r="U373" s="174">
        <f>G372*'Staffing Plan'!$M$25</f>
        <v>0</v>
      </c>
      <c r="V373" s="174">
        <f>H372*'Staffing Plan'!$M$33</f>
        <v>0</v>
      </c>
      <c r="W373" s="174">
        <f>I372*'Staffing Plan'!$M$47</f>
        <v>0</v>
      </c>
      <c r="X373" s="174">
        <f>J372*'Staffing Plan'!$M$61</f>
        <v>0</v>
      </c>
      <c r="Y373" s="174">
        <f>K372*'Staffing Plan'!$M$75</f>
        <v>0</v>
      </c>
      <c r="Z373" s="174">
        <f>L372*'Staffing Plan'!$M$89</f>
        <v>0</v>
      </c>
      <c r="AA373" s="174">
        <f>M372*'Staffing Plan'!$M$103</f>
        <v>0</v>
      </c>
      <c r="AB373" s="174">
        <f>N372*'Staffing Plan'!$M$117</f>
        <v>0</v>
      </c>
      <c r="AC373" s="174">
        <f>O372*'Staffing Plan'!$M$131</f>
        <v>0</v>
      </c>
      <c r="AD373" s="174">
        <f>P372*'Staffing Plan'!$M$145</f>
        <v>0</v>
      </c>
      <c r="AE373" s="168"/>
      <c r="AF373" s="168"/>
      <c r="AG373" s="168"/>
      <c r="AH373" s="168"/>
      <c r="AI373" s="168"/>
      <c r="AJ373" s="168"/>
      <c r="AK373" s="168"/>
      <c r="AL373" s="168"/>
      <c r="AM373" s="168"/>
      <c r="AN373" s="168"/>
      <c r="AO373" s="168"/>
      <c r="AP373" s="168"/>
      <c r="AQ373" s="168"/>
      <c r="AR373" s="168"/>
      <c r="AS373" s="168"/>
      <c r="AT373" s="168"/>
      <c r="AU373" s="168"/>
      <c r="AV373" s="168"/>
      <c r="AW373" s="168"/>
    </row>
    <row r="374" spans="1:49" s="3" customFormat="1" ht="15" customHeight="1" x14ac:dyDescent="0.2">
      <c r="A374" s="254"/>
      <c r="B374" s="528"/>
      <c r="C374" s="528"/>
      <c r="D374" s="528"/>
      <c r="E374" s="528"/>
      <c r="F374" s="529"/>
      <c r="G374" s="73"/>
      <c r="H374" s="73"/>
      <c r="I374" s="73"/>
      <c r="J374" s="73"/>
      <c r="K374" s="73"/>
      <c r="L374" s="73"/>
      <c r="M374" s="73"/>
      <c r="N374" s="73"/>
      <c r="O374" s="73"/>
      <c r="P374" s="118"/>
      <c r="Q374" s="164">
        <f t="shared" ref="Q374:Q407" si="80">ROUND(SUM(G374:P374),2)</f>
        <v>0</v>
      </c>
      <c r="R374" s="170"/>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168"/>
      <c r="AU374" s="168"/>
      <c r="AV374" s="168"/>
      <c r="AW374" s="168"/>
    </row>
    <row r="375" spans="1:49" s="3" customFormat="1" ht="15" customHeight="1" x14ac:dyDescent="0.2">
      <c r="A375" s="254"/>
      <c r="B375" s="528"/>
      <c r="C375" s="528"/>
      <c r="D375" s="528"/>
      <c r="E375" s="528"/>
      <c r="F375" s="529"/>
      <c r="G375" s="73"/>
      <c r="H375" s="73"/>
      <c r="I375" s="73"/>
      <c r="J375" s="73"/>
      <c r="K375" s="73"/>
      <c r="L375" s="73"/>
      <c r="M375" s="73"/>
      <c r="N375" s="73"/>
      <c r="O375" s="73"/>
      <c r="P375" s="118"/>
      <c r="Q375" s="165">
        <f t="shared" si="80"/>
        <v>0</v>
      </c>
      <c r="R375" s="170"/>
      <c r="S375" s="168"/>
      <c r="T375" s="168"/>
      <c r="U375" s="168"/>
      <c r="V375" s="168"/>
      <c r="W375" s="168"/>
      <c r="X375" s="168"/>
      <c r="Y375" s="168"/>
      <c r="Z375" s="168"/>
      <c r="AA375" s="168"/>
      <c r="AB375" s="168"/>
      <c r="AC375" s="168"/>
      <c r="AD375" s="168"/>
      <c r="AE375" s="168"/>
      <c r="AF375" s="168"/>
      <c r="AG375" s="168"/>
      <c r="AH375" s="168"/>
      <c r="AI375" s="168"/>
      <c r="AJ375" s="168"/>
      <c r="AK375" s="168"/>
      <c r="AL375" s="168"/>
      <c r="AM375" s="168"/>
      <c r="AN375" s="168"/>
      <c r="AO375" s="168"/>
      <c r="AP375" s="168"/>
      <c r="AQ375" s="168"/>
      <c r="AR375" s="168"/>
      <c r="AS375" s="168"/>
      <c r="AT375" s="168"/>
      <c r="AU375" s="168"/>
      <c r="AV375" s="168"/>
      <c r="AW375" s="168"/>
    </row>
    <row r="376" spans="1:49" s="3" customFormat="1" ht="15" customHeight="1" x14ac:dyDescent="0.2">
      <c r="A376" s="254"/>
      <c r="B376" s="528"/>
      <c r="C376" s="528"/>
      <c r="D376" s="528"/>
      <c r="E376" s="528"/>
      <c r="F376" s="529"/>
      <c r="G376" s="73"/>
      <c r="H376" s="73"/>
      <c r="I376" s="73"/>
      <c r="J376" s="73"/>
      <c r="K376" s="73"/>
      <c r="L376" s="73"/>
      <c r="M376" s="73"/>
      <c r="N376" s="73"/>
      <c r="O376" s="73"/>
      <c r="P376" s="118"/>
      <c r="Q376" s="164">
        <f t="shared" si="80"/>
        <v>0</v>
      </c>
      <c r="R376" s="170"/>
      <c r="S376" s="168"/>
      <c r="T376" s="168"/>
      <c r="U376" s="168"/>
      <c r="V376" s="168"/>
      <c r="W376" s="168"/>
      <c r="X376" s="168"/>
      <c r="Y376" s="168"/>
      <c r="Z376" s="168"/>
      <c r="AA376" s="168"/>
      <c r="AB376" s="168"/>
      <c r="AC376" s="168"/>
      <c r="AD376" s="168"/>
      <c r="AE376" s="168"/>
      <c r="AF376" s="168"/>
      <c r="AG376" s="168"/>
      <c r="AH376" s="168"/>
      <c r="AI376" s="168"/>
      <c r="AJ376" s="168"/>
      <c r="AK376" s="168"/>
      <c r="AL376" s="168"/>
      <c r="AM376" s="168"/>
      <c r="AN376" s="168"/>
      <c r="AO376" s="168"/>
      <c r="AP376" s="168"/>
      <c r="AQ376" s="168"/>
      <c r="AR376" s="168"/>
      <c r="AS376" s="168"/>
      <c r="AT376" s="168"/>
      <c r="AU376" s="168"/>
      <c r="AV376" s="168"/>
      <c r="AW376" s="168"/>
    </row>
    <row r="377" spans="1:49" s="3" customFormat="1" ht="15" customHeight="1" x14ac:dyDescent="0.2">
      <c r="A377" s="254"/>
      <c r="B377" s="528"/>
      <c r="C377" s="528"/>
      <c r="D377" s="528"/>
      <c r="E377" s="528"/>
      <c r="F377" s="529"/>
      <c r="G377" s="73"/>
      <c r="H377" s="73"/>
      <c r="I377" s="73"/>
      <c r="J377" s="73"/>
      <c r="K377" s="73"/>
      <c r="L377" s="73"/>
      <c r="M377" s="73"/>
      <c r="N377" s="73"/>
      <c r="O377" s="73"/>
      <c r="P377" s="118"/>
      <c r="Q377" s="165">
        <f t="shared" si="80"/>
        <v>0</v>
      </c>
      <c r="R377" s="170"/>
      <c r="S377" s="168"/>
      <c r="T377" s="168"/>
      <c r="U377" s="168"/>
      <c r="V377" s="168"/>
      <c r="W377" s="168"/>
      <c r="X377" s="168"/>
      <c r="Y377" s="168"/>
      <c r="Z377" s="168"/>
      <c r="AA377" s="168"/>
      <c r="AB377" s="168"/>
      <c r="AC377" s="168"/>
      <c r="AD377" s="168"/>
      <c r="AE377" s="168"/>
      <c r="AF377" s="168"/>
      <c r="AG377" s="168"/>
      <c r="AH377" s="168"/>
      <c r="AI377" s="168"/>
      <c r="AJ377" s="168"/>
      <c r="AK377" s="168"/>
      <c r="AL377" s="168"/>
      <c r="AM377" s="168"/>
      <c r="AN377" s="168"/>
      <c r="AO377" s="168"/>
      <c r="AP377" s="168"/>
      <c r="AQ377" s="168"/>
      <c r="AR377" s="168"/>
      <c r="AS377" s="168"/>
      <c r="AT377" s="168"/>
      <c r="AU377" s="168"/>
      <c r="AV377" s="168"/>
      <c r="AW377" s="168"/>
    </row>
    <row r="378" spans="1:49" s="3" customFormat="1" ht="15" customHeight="1" x14ac:dyDescent="0.2">
      <c r="A378" s="254"/>
      <c r="B378" s="528"/>
      <c r="C378" s="528"/>
      <c r="D378" s="528"/>
      <c r="E378" s="528"/>
      <c r="F378" s="529"/>
      <c r="G378" s="73"/>
      <c r="H378" s="73"/>
      <c r="I378" s="73"/>
      <c r="J378" s="73"/>
      <c r="K378" s="73"/>
      <c r="L378" s="73"/>
      <c r="M378" s="73"/>
      <c r="N378" s="73"/>
      <c r="O378" s="73"/>
      <c r="P378" s="118"/>
      <c r="Q378" s="164">
        <f t="shared" si="80"/>
        <v>0</v>
      </c>
      <c r="R378" s="170"/>
      <c r="S378" s="168"/>
      <c r="T378" s="168"/>
      <c r="U378" s="168"/>
      <c r="V378" s="168"/>
      <c r="W378" s="168"/>
      <c r="X378" s="168"/>
      <c r="Y378" s="168"/>
      <c r="Z378" s="168"/>
      <c r="AA378" s="168"/>
      <c r="AB378" s="168"/>
      <c r="AC378" s="168"/>
      <c r="AD378" s="168"/>
      <c r="AE378" s="168"/>
      <c r="AF378" s="168"/>
      <c r="AG378" s="168"/>
      <c r="AH378" s="168"/>
      <c r="AI378" s="168"/>
      <c r="AJ378" s="168"/>
      <c r="AK378" s="168"/>
      <c r="AL378" s="168"/>
      <c r="AM378" s="168"/>
      <c r="AN378" s="168"/>
      <c r="AO378" s="168"/>
      <c r="AP378" s="168"/>
      <c r="AQ378" s="168"/>
      <c r="AR378" s="168"/>
      <c r="AS378" s="168"/>
      <c r="AT378" s="168"/>
      <c r="AU378" s="168"/>
      <c r="AV378" s="168"/>
      <c r="AW378" s="168"/>
    </row>
    <row r="379" spans="1:49" s="3" customFormat="1" x14ac:dyDescent="0.2">
      <c r="A379" s="255"/>
      <c r="B379" s="528"/>
      <c r="C379" s="528"/>
      <c r="D379" s="528"/>
      <c r="E379" s="528"/>
      <c r="F379" s="529"/>
      <c r="G379" s="73"/>
      <c r="H379" s="73"/>
      <c r="I379" s="73"/>
      <c r="J379" s="73"/>
      <c r="K379" s="73"/>
      <c r="L379" s="73"/>
      <c r="M379" s="73"/>
      <c r="N379" s="73"/>
      <c r="O379" s="73"/>
      <c r="P379" s="118"/>
      <c r="Q379" s="165">
        <f t="shared" si="80"/>
        <v>0</v>
      </c>
      <c r="R379" s="170"/>
      <c r="S379" s="168"/>
      <c r="T379" s="168"/>
      <c r="U379" s="168"/>
      <c r="V379" s="168"/>
      <c r="W379" s="168"/>
      <c r="X379" s="168"/>
      <c r="Y379" s="168"/>
      <c r="Z379" s="168"/>
      <c r="AA379" s="168"/>
      <c r="AB379" s="168"/>
      <c r="AC379" s="168"/>
      <c r="AD379" s="168"/>
      <c r="AE379" s="168"/>
      <c r="AF379" s="168"/>
      <c r="AG379" s="168"/>
      <c r="AH379" s="168"/>
      <c r="AI379" s="168"/>
      <c r="AJ379" s="168"/>
      <c r="AK379" s="168"/>
      <c r="AL379" s="168"/>
      <c r="AM379" s="168"/>
      <c r="AN379" s="168"/>
      <c r="AO379" s="168"/>
      <c r="AP379" s="168"/>
      <c r="AQ379" s="168"/>
      <c r="AR379" s="168"/>
      <c r="AS379" s="168"/>
      <c r="AT379" s="168"/>
      <c r="AU379" s="168"/>
      <c r="AV379" s="168"/>
      <c r="AW379" s="168"/>
    </row>
    <row r="380" spans="1:49" s="3" customFormat="1" x14ac:dyDescent="0.2">
      <c r="A380" s="255"/>
      <c r="B380" s="528"/>
      <c r="C380" s="528"/>
      <c r="D380" s="528"/>
      <c r="E380" s="528"/>
      <c r="F380" s="529"/>
      <c r="G380" s="73"/>
      <c r="H380" s="73"/>
      <c r="I380" s="73"/>
      <c r="J380" s="73"/>
      <c r="K380" s="73"/>
      <c r="L380" s="73"/>
      <c r="M380" s="73"/>
      <c r="N380" s="73"/>
      <c r="O380" s="73"/>
      <c r="P380" s="118"/>
      <c r="Q380" s="164">
        <f t="shared" si="80"/>
        <v>0</v>
      </c>
      <c r="R380" s="170"/>
      <c r="S380" s="168"/>
      <c r="T380" s="168"/>
      <c r="U380" s="168"/>
      <c r="V380" s="168"/>
      <c r="W380" s="168"/>
      <c r="X380" s="168"/>
      <c r="Y380" s="168"/>
      <c r="Z380" s="168"/>
      <c r="AA380" s="168"/>
      <c r="AB380" s="168"/>
      <c r="AC380" s="168"/>
      <c r="AD380" s="168"/>
      <c r="AE380" s="168"/>
      <c r="AF380" s="168"/>
      <c r="AG380" s="168"/>
      <c r="AH380" s="168"/>
      <c r="AI380" s="168"/>
      <c r="AJ380" s="168"/>
      <c r="AK380" s="168"/>
      <c r="AL380" s="168"/>
      <c r="AM380" s="168"/>
      <c r="AN380" s="168"/>
      <c r="AO380" s="168"/>
      <c r="AP380" s="168"/>
      <c r="AQ380" s="168"/>
      <c r="AR380" s="168"/>
      <c r="AS380" s="168"/>
      <c r="AT380" s="168"/>
      <c r="AU380" s="168"/>
      <c r="AV380" s="168"/>
      <c r="AW380" s="168"/>
    </row>
    <row r="381" spans="1:49" s="3" customFormat="1" x14ac:dyDescent="0.2">
      <c r="A381" s="255"/>
      <c r="B381" s="528"/>
      <c r="C381" s="528"/>
      <c r="D381" s="528"/>
      <c r="E381" s="528"/>
      <c r="F381" s="529"/>
      <c r="G381" s="73"/>
      <c r="H381" s="73"/>
      <c r="I381" s="73"/>
      <c r="J381" s="73"/>
      <c r="K381" s="73"/>
      <c r="L381" s="73"/>
      <c r="M381" s="73"/>
      <c r="N381" s="73"/>
      <c r="O381" s="73"/>
      <c r="P381" s="118"/>
      <c r="Q381" s="165">
        <f t="shared" si="80"/>
        <v>0</v>
      </c>
      <c r="R381" s="170"/>
      <c r="S381" s="168"/>
      <c r="T381" s="168"/>
      <c r="U381" s="168"/>
      <c r="V381" s="168"/>
      <c r="W381" s="168"/>
      <c r="X381" s="168"/>
      <c r="Y381" s="168"/>
      <c r="Z381" s="168"/>
      <c r="AA381" s="168"/>
      <c r="AB381" s="168"/>
      <c r="AC381" s="168"/>
      <c r="AD381" s="168"/>
      <c r="AE381" s="168"/>
      <c r="AF381" s="168"/>
      <c r="AG381" s="168"/>
      <c r="AH381" s="168"/>
      <c r="AI381" s="168"/>
      <c r="AJ381" s="168"/>
      <c r="AK381" s="168"/>
      <c r="AL381" s="168"/>
      <c r="AM381" s="168"/>
      <c r="AN381" s="168"/>
      <c r="AO381" s="168"/>
      <c r="AP381" s="168"/>
      <c r="AQ381" s="168"/>
      <c r="AR381" s="168"/>
      <c r="AS381" s="168"/>
      <c r="AT381" s="168"/>
      <c r="AU381" s="168"/>
      <c r="AV381" s="168"/>
      <c r="AW381" s="168"/>
    </row>
    <row r="382" spans="1:49" s="3" customFormat="1" x14ac:dyDescent="0.2">
      <c r="A382" s="255"/>
      <c r="B382" s="528"/>
      <c r="C382" s="528"/>
      <c r="D382" s="528"/>
      <c r="E382" s="528"/>
      <c r="F382" s="529"/>
      <c r="G382" s="73"/>
      <c r="H382" s="73"/>
      <c r="I382" s="73"/>
      <c r="J382" s="73"/>
      <c r="K382" s="73"/>
      <c r="L382" s="73"/>
      <c r="M382" s="73"/>
      <c r="N382" s="73"/>
      <c r="O382" s="73"/>
      <c r="P382" s="118"/>
      <c r="Q382" s="164">
        <f t="shared" si="80"/>
        <v>0</v>
      </c>
      <c r="R382" s="170"/>
      <c r="S382" s="168"/>
      <c r="T382" s="168"/>
      <c r="U382" s="168"/>
      <c r="V382" s="168"/>
      <c r="W382" s="168"/>
      <c r="X382" s="168"/>
      <c r="Y382" s="168"/>
      <c r="Z382" s="168"/>
      <c r="AA382" s="168"/>
      <c r="AB382" s="168"/>
      <c r="AC382" s="168"/>
      <c r="AD382" s="168"/>
      <c r="AE382" s="168"/>
      <c r="AF382" s="168"/>
      <c r="AG382" s="168"/>
      <c r="AH382" s="168"/>
      <c r="AI382" s="168"/>
      <c r="AJ382" s="168"/>
      <c r="AK382" s="168"/>
      <c r="AL382" s="168"/>
      <c r="AM382" s="168"/>
      <c r="AN382" s="168"/>
      <c r="AO382" s="168"/>
      <c r="AP382" s="168"/>
      <c r="AQ382" s="168"/>
      <c r="AR382" s="168"/>
      <c r="AS382" s="168"/>
      <c r="AT382" s="168"/>
      <c r="AU382" s="168"/>
      <c r="AV382" s="168"/>
      <c r="AW382" s="168"/>
    </row>
    <row r="383" spans="1:49" s="3" customFormat="1" x14ac:dyDescent="0.2">
      <c r="A383" s="255"/>
      <c r="B383" s="528"/>
      <c r="C383" s="528"/>
      <c r="D383" s="528"/>
      <c r="E383" s="528"/>
      <c r="F383" s="529"/>
      <c r="G383" s="73"/>
      <c r="H383" s="73"/>
      <c r="I383" s="73"/>
      <c r="J383" s="73"/>
      <c r="K383" s="73"/>
      <c r="L383" s="73"/>
      <c r="M383" s="73"/>
      <c r="N383" s="73"/>
      <c r="O383" s="73"/>
      <c r="P383" s="118"/>
      <c r="Q383" s="165">
        <f t="shared" si="80"/>
        <v>0</v>
      </c>
      <c r="R383" s="170"/>
      <c r="S383" s="168"/>
      <c r="T383" s="168"/>
      <c r="U383" s="168"/>
      <c r="V383" s="168"/>
      <c r="W383" s="168"/>
      <c r="X383" s="168"/>
      <c r="Y383" s="168"/>
      <c r="Z383" s="168"/>
      <c r="AA383" s="168"/>
      <c r="AB383" s="168"/>
      <c r="AC383" s="168"/>
      <c r="AD383" s="168"/>
      <c r="AE383" s="168"/>
      <c r="AF383" s="168"/>
      <c r="AG383" s="168"/>
      <c r="AH383" s="168"/>
      <c r="AI383" s="168"/>
      <c r="AJ383" s="168"/>
      <c r="AK383" s="168"/>
      <c r="AL383" s="168"/>
      <c r="AM383" s="168"/>
      <c r="AN383" s="168"/>
      <c r="AO383" s="168"/>
      <c r="AP383" s="168"/>
      <c r="AQ383" s="168"/>
      <c r="AR383" s="168"/>
      <c r="AS383" s="168"/>
      <c r="AT383" s="168"/>
      <c r="AU383" s="168"/>
      <c r="AV383" s="168"/>
      <c r="AW383" s="168"/>
    </row>
    <row r="384" spans="1:49" s="3" customFormat="1" x14ac:dyDescent="0.2">
      <c r="A384" s="255"/>
      <c r="B384" s="528"/>
      <c r="C384" s="528"/>
      <c r="D384" s="528"/>
      <c r="E384" s="528"/>
      <c r="F384" s="529"/>
      <c r="G384" s="73"/>
      <c r="H384" s="73"/>
      <c r="I384" s="73"/>
      <c r="J384" s="73"/>
      <c r="K384" s="73"/>
      <c r="L384" s="73"/>
      <c r="M384" s="73"/>
      <c r="N384" s="73"/>
      <c r="O384" s="73"/>
      <c r="P384" s="118"/>
      <c r="Q384" s="164">
        <f t="shared" si="80"/>
        <v>0</v>
      </c>
      <c r="R384" s="170"/>
      <c r="S384" s="168"/>
      <c r="T384" s="168"/>
      <c r="U384" s="168"/>
      <c r="V384" s="168"/>
      <c r="W384" s="168"/>
      <c r="X384" s="168"/>
      <c r="Y384" s="168"/>
      <c r="Z384" s="168"/>
      <c r="AA384" s="168"/>
      <c r="AB384" s="168"/>
      <c r="AC384" s="168"/>
      <c r="AD384" s="168"/>
      <c r="AE384" s="168"/>
      <c r="AF384" s="168"/>
      <c r="AG384" s="168"/>
      <c r="AH384" s="168"/>
      <c r="AI384" s="168"/>
      <c r="AJ384" s="168"/>
      <c r="AK384" s="168"/>
      <c r="AL384" s="168"/>
      <c r="AM384" s="168"/>
      <c r="AN384" s="168"/>
      <c r="AO384" s="168"/>
      <c r="AP384" s="168"/>
      <c r="AQ384" s="168"/>
      <c r="AR384" s="168"/>
      <c r="AS384" s="168"/>
      <c r="AT384" s="168"/>
      <c r="AU384" s="168"/>
      <c r="AV384" s="168"/>
      <c r="AW384" s="168"/>
    </row>
    <row r="385" spans="1:49" s="3" customFormat="1" x14ac:dyDescent="0.2">
      <c r="A385" s="255"/>
      <c r="B385" s="528"/>
      <c r="C385" s="528"/>
      <c r="D385" s="528"/>
      <c r="E385" s="528"/>
      <c r="F385" s="529"/>
      <c r="G385" s="73"/>
      <c r="H385" s="73"/>
      <c r="I385" s="73"/>
      <c r="J385" s="73"/>
      <c r="K385" s="73"/>
      <c r="L385" s="73"/>
      <c r="M385" s="73"/>
      <c r="N385" s="73"/>
      <c r="O385" s="73"/>
      <c r="P385" s="118"/>
      <c r="Q385" s="165">
        <f t="shared" si="80"/>
        <v>0</v>
      </c>
      <c r="R385" s="170"/>
      <c r="S385" s="168"/>
      <c r="T385" s="168"/>
      <c r="U385" s="168"/>
      <c r="V385" s="168"/>
      <c r="W385" s="168"/>
      <c r="X385" s="168"/>
      <c r="Y385" s="168"/>
      <c r="Z385" s="168"/>
      <c r="AA385" s="168"/>
      <c r="AB385" s="168"/>
      <c r="AC385" s="168"/>
      <c r="AD385" s="168"/>
      <c r="AE385" s="168"/>
      <c r="AF385" s="168"/>
      <c r="AG385" s="168"/>
      <c r="AH385" s="168"/>
      <c r="AI385" s="168"/>
      <c r="AJ385" s="168"/>
      <c r="AK385" s="168"/>
      <c r="AL385" s="168"/>
      <c r="AM385" s="168"/>
      <c r="AN385" s="168"/>
      <c r="AO385" s="168"/>
      <c r="AP385" s="168"/>
      <c r="AQ385" s="168"/>
      <c r="AR385" s="168"/>
      <c r="AS385" s="168"/>
      <c r="AT385" s="168"/>
      <c r="AU385" s="168"/>
      <c r="AV385" s="168"/>
      <c r="AW385" s="168"/>
    </row>
    <row r="386" spans="1:49" s="3" customFormat="1" x14ac:dyDescent="0.2">
      <c r="A386" s="255"/>
      <c r="B386" s="528"/>
      <c r="C386" s="528"/>
      <c r="D386" s="528"/>
      <c r="E386" s="528"/>
      <c r="F386" s="529"/>
      <c r="G386" s="73"/>
      <c r="H386" s="73"/>
      <c r="I386" s="73"/>
      <c r="J386" s="73"/>
      <c r="K386" s="73"/>
      <c r="L386" s="73"/>
      <c r="M386" s="73"/>
      <c r="N386" s="73"/>
      <c r="O386" s="73"/>
      <c r="P386" s="118"/>
      <c r="Q386" s="164">
        <f t="shared" si="80"/>
        <v>0</v>
      </c>
      <c r="R386" s="170"/>
      <c r="S386" s="168"/>
      <c r="T386" s="168"/>
      <c r="U386" s="168"/>
      <c r="V386" s="168"/>
      <c r="W386" s="168"/>
      <c r="X386" s="168"/>
      <c r="Y386" s="168"/>
      <c r="Z386" s="168"/>
      <c r="AA386" s="168"/>
      <c r="AB386" s="168"/>
      <c r="AC386" s="168"/>
      <c r="AD386" s="168"/>
      <c r="AE386" s="168"/>
      <c r="AF386" s="168"/>
      <c r="AG386" s="168"/>
      <c r="AH386" s="168"/>
      <c r="AI386" s="168"/>
      <c r="AJ386" s="168"/>
      <c r="AK386" s="168"/>
      <c r="AL386" s="168"/>
      <c r="AM386" s="168"/>
      <c r="AN386" s="168"/>
      <c r="AO386" s="168"/>
      <c r="AP386" s="168"/>
      <c r="AQ386" s="168"/>
      <c r="AR386" s="168"/>
      <c r="AS386" s="168"/>
      <c r="AT386" s="168"/>
      <c r="AU386" s="168"/>
      <c r="AV386" s="168"/>
      <c r="AW386" s="168"/>
    </row>
    <row r="387" spans="1:49" s="3" customFormat="1" x14ac:dyDescent="0.2">
      <c r="A387" s="255"/>
      <c r="B387" s="528"/>
      <c r="C387" s="528"/>
      <c r="D387" s="528"/>
      <c r="E387" s="528"/>
      <c r="F387" s="529"/>
      <c r="G387" s="73"/>
      <c r="H387" s="73"/>
      <c r="I387" s="73"/>
      <c r="J387" s="73"/>
      <c r="K387" s="73"/>
      <c r="L387" s="73"/>
      <c r="M387" s="73"/>
      <c r="N387" s="73"/>
      <c r="O387" s="73"/>
      <c r="P387" s="118"/>
      <c r="Q387" s="165">
        <f t="shared" si="80"/>
        <v>0</v>
      </c>
      <c r="R387" s="170"/>
      <c r="S387" s="168"/>
      <c r="T387" s="168"/>
      <c r="U387" s="168"/>
      <c r="V387" s="168"/>
      <c r="W387" s="168"/>
      <c r="X387" s="168"/>
      <c r="Y387" s="168"/>
      <c r="Z387" s="168"/>
      <c r="AA387" s="168"/>
      <c r="AB387" s="168"/>
      <c r="AC387" s="168"/>
      <c r="AD387" s="168"/>
      <c r="AE387" s="168"/>
      <c r="AF387" s="168"/>
      <c r="AG387" s="168"/>
      <c r="AH387" s="168"/>
      <c r="AI387" s="168"/>
      <c r="AJ387" s="168"/>
      <c r="AK387" s="168"/>
      <c r="AL387" s="168"/>
      <c r="AM387" s="168"/>
      <c r="AN387" s="168"/>
      <c r="AO387" s="168"/>
      <c r="AP387" s="168"/>
      <c r="AQ387" s="168"/>
      <c r="AR387" s="168"/>
      <c r="AS387" s="168"/>
      <c r="AT387" s="168"/>
      <c r="AU387" s="168"/>
      <c r="AV387" s="168"/>
      <c r="AW387" s="168"/>
    </row>
    <row r="388" spans="1:49" s="3" customFormat="1" x14ac:dyDescent="0.2">
      <c r="A388" s="255"/>
      <c r="B388" s="528"/>
      <c r="C388" s="528"/>
      <c r="D388" s="528"/>
      <c r="E388" s="528"/>
      <c r="F388" s="529"/>
      <c r="G388" s="73"/>
      <c r="H388" s="73"/>
      <c r="I388" s="73"/>
      <c r="J388" s="73"/>
      <c r="K388" s="73"/>
      <c r="L388" s="73"/>
      <c r="M388" s="73"/>
      <c r="N388" s="73"/>
      <c r="O388" s="73"/>
      <c r="P388" s="118"/>
      <c r="Q388" s="164">
        <f t="shared" si="80"/>
        <v>0</v>
      </c>
      <c r="R388" s="170"/>
      <c r="S388" s="168"/>
      <c r="T388" s="168"/>
      <c r="U388" s="168"/>
      <c r="V388" s="168"/>
      <c r="W388" s="168"/>
      <c r="X388" s="168"/>
      <c r="Y388" s="168"/>
      <c r="Z388" s="168"/>
      <c r="AA388" s="168"/>
      <c r="AB388" s="168"/>
      <c r="AC388" s="168"/>
      <c r="AD388" s="168"/>
      <c r="AE388" s="168"/>
      <c r="AF388" s="168"/>
      <c r="AG388" s="168"/>
      <c r="AH388" s="168"/>
      <c r="AI388" s="168"/>
      <c r="AJ388" s="168"/>
      <c r="AK388" s="168"/>
      <c r="AL388" s="168"/>
      <c r="AM388" s="168"/>
      <c r="AN388" s="168"/>
      <c r="AO388" s="168"/>
      <c r="AP388" s="168"/>
      <c r="AQ388" s="168"/>
      <c r="AR388" s="168"/>
      <c r="AS388" s="168"/>
      <c r="AT388" s="168"/>
      <c r="AU388" s="168"/>
      <c r="AV388" s="168"/>
      <c r="AW388" s="168"/>
    </row>
    <row r="389" spans="1:49" s="3" customFormat="1" x14ac:dyDescent="0.2">
      <c r="A389" s="255"/>
      <c r="B389" s="528"/>
      <c r="C389" s="528"/>
      <c r="D389" s="528"/>
      <c r="E389" s="528"/>
      <c r="F389" s="529"/>
      <c r="G389" s="73"/>
      <c r="H389" s="73"/>
      <c r="I389" s="73"/>
      <c r="J389" s="73"/>
      <c r="K389" s="73"/>
      <c r="L389" s="73"/>
      <c r="M389" s="73"/>
      <c r="N389" s="73"/>
      <c r="O389" s="73"/>
      <c r="P389" s="118"/>
      <c r="Q389" s="165">
        <f t="shared" si="80"/>
        <v>0</v>
      </c>
      <c r="R389" s="170"/>
      <c r="S389" s="168"/>
      <c r="T389" s="168"/>
      <c r="U389" s="168"/>
      <c r="V389" s="168"/>
      <c r="W389" s="168"/>
      <c r="X389" s="168"/>
      <c r="Y389" s="168"/>
      <c r="Z389" s="168"/>
      <c r="AA389" s="168"/>
      <c r="AB389" s="168"/>
      <c r="AC389" s="168"/>
      <c r="AD389" s="168"/>
      <c r="AE389" s="168"/>
      <c r="AF389" s="168"/>
      <c r="AG389" s="168"/>
      <c r="AH389" s="168"/>
      <c r="AI389" s="168"/>
      <c r="AJ389" s="168"/>
      <c r="AK389" s="168"/>
      <c r="AL389" s="168"/>
      <c r="AM389" s="168"/>
      <c r="AN389" s="168"/>
      <c r="AO389" s="168"/>
      <c r="AP389" s="168"/>
      <c r="AQ389" s="168"/>
      <c r="AR389" s="168"/>
      <c r="AS389" s="168"/>
      <c r="AT389" s="168"/>
      <c r="AU389" s="168"/>
      <c r="AV389" s="168"/>
      <c r="AW389" s="168"/>
    </row>
    <row r="390" spans="1:49" s="3" customFormat="1" x14ac:dyDescent="0.2">
      <c r="A390" s="255"/>
      <c r="B390" s="528"/>
      <c r="C390" s="528"/>
      <c r="D390" s="528"/>
      <c r="E390" s="528"/>
      <c r="F390" s="529"/>
      <c r="G390" s="73"/>
      <c r="H390" s="73"/>
      <c r="I390" s="73"/>
      <c r="J390" s="73"/>
      <c r="K390" s="73"/>
      <c r="L390" s="73"/>
      <c r="M390" s="73"/>
      <c r="N390" s="73"/>
      <c r="O390" s="73"/>
      <c r="P390" s="118"/>
      <c r="Q390" s="164">
        <f t="shared" si="80"/>
        <v>0</v>
      </c>
      <c r="R390" s="170"/>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8"/>
      <c r="AN390" s="168"/>
      <c r="AO390" s="168"/>
      <c r="AP390" s="168"/>
      <c r="AQ390" s="168"/>
      <c r="AR390" s="168"/>
      <c r="AS390" s="168"/>
      <c r="AT390" s="168"/>
      <c r="AU390" s="168"/>
      <c r="AV390" s="168"/>
      <c r="AW390" s="168"/>
    </row>
    <row r="391" spans="1:49" s="3" customFormat="1" x14ac:dyDescent="0.2">
      <c r="A391" s="255"/>
      <c r="B391" s="528"/>
      <c r="C391" s="528"/>
      <c r="D391" s="528"/>
      <c r="E391" s="528"/>
      <c r="F391" s="529"/>
      <c r="G391" s="73"/>
      <c r="H391" s="73"/>
      <c r="I391" s="73"/>
      <c r="J391" s="73"/>
      <c r="K391" s="73"/>
      <c r="L391" s="73"/>
      <c r="M391" s="73"/>
      <c r="N391" s="73"/>
      <c r="O391" s="73"/>
      <c r="P391" s="118"/>
      <c r="Q391" s="165">
        <f t="shared" si="80"/>
        <v>0</v>
      </c>
      <c r="R391" s="170"/>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row>
    <row r="392" spans="1:49" s="3" customFormat="1" x14ac:dyDescent="0.2">
      <c r="A392" s="255"/>
      <c r="B392" s="528"/>
      <c r="C392" s="528"/>
      <c r="D392" s="528"/>
      <c r="E392" s="528"/>
      <c r="F392" s="529"/>
      <c r="G392" s="73"/>
      <c r="H392" s="73"/>
      <c r="I392" s="73"/>
      <c r="J392" s="73"/>
      <c r="K392" s="73"/>
      <c r="L392" s="73"/>
      <c r="M392" s="73"/>
      <c r="N392" s="73"/>
      <c r="O392" s="73"/>
      <c r="P392" s="118"/>
      <c r="Q392" s="164">
        <f t="shared" si="80"/>
        <v>0</v>
      </c>
      <c r="R392" s="170"/>
      <c r="S392" s="168"/>
      <c r="T392" s="168"/>
      <c r="U392" s="168"/>
      <c r="V392" s="168"/>
      <c r="W392" s="168"/>
      <c r="X392" s="168"/>
      <c r="Y392" s="168"/>
      <c r="Z392" s="168"/>
      <c r="AA392" s="168"/>
      <c r="AB392" s="168"/>
      <c r="AC392" s="168"/>
      <c r="AD392" s="168"/>
      <c r="AE392" s="168"/>
      <c r="AF392" s="168"/>
      <c r="AG392" s="168"/>
      <c r="AH392" s="168"/>
      <c r="AI392" s="168"/>
      <c r="AJ392" s="168"/>
      <c r="AK392" s="168"/>
      <c r="AL392" s="168"/>
      <c r="AM392" s="168"/>
      <c r="AN392" s="168"/>
      <c r="AO392" s="168"/>
      <c r="AP392" s="168"/>
      <c r="AQ392" s="168"/>
      <c r="AR392" s="168"/>
      <c r="AS392" s="168"/>
      <c r="AT392" s="168"/>
      <c r="AU392" s="168"/>
      <c r="AV392" s="168"/>
      <c r="AW392" s="168"/>
    </row>
    <row r="393" spans="1:49" s="3" customFormat="1" x14ac:dyDescent="0.2">
      <c r="A393" s="255"/>
      <c r="B393" s="528"/>
      <c r="C393" s="528"/>
      <c r="D393" s="528"/>
      <c r="E393" s="528"/>
      <c r="F393" s="529"/>
      <c r="G393" s="73"/>
      <c r="H393" s="73"/>
      <c r="I393" s="73"/>
      <c r="J393" s="73"/>
      <c r="K393" s="73"/>
      <c r="L393" s="73"/>
      <c r="M393" s="73"/>
      <c r="N393" s="73"/>
      <c r="O393" s="73"/>
      <c r="P393" s="118"/>
      <c r="Q393" s="165">
        <f t="shared" si="80"/>
        <v>0</v>
      </c>
      <c r="R393" s="170"/>
      <c r="S393" s="168"/>
      <c r="T393" s="168"/>
      <c r="U393" s="168"/>
      <c r="V393" s="168"/>
      <c r="W393" s="168"/>
      <c r="X393" s="168"/>
      <c r="Y393" s="168"/>
      <c r="Z393" s="168"/>
      <c r="AA393" s="168"/>
      <c r="AB393" s="168"/>
      <c r="AC393" s="168"/>
      <c r="AD393" s="168"/>
      <c r="AE393" s="168"/>
      <c r="AF393" s="168"/>
      <c r="AG393" s="168"/>
      <c r="AH393" s="168"/>
      <c r="AI393" s="168"/>
      <c r="AJ393" s="168"/>
      <c r="AK393" s="168"/>
      <c r="AL393" s="168"/>
      <c r="AM393" s="168"/>
      <c r="AN393" s="168"/>
      <c r="AO393" s="168"/>
      <c r="AP393" s="168"/>
      <c r="AQ393" s="168"/>
      <c r="AR393" s="168"/>
      <c r="AS393" s="168"/>
      <c r="AT393" s="168"/>
      <c r="AU393" s="168"/>
      <c r="AV393" s="168"/>
      <c r="AW393" s="168"/>
    </row>
    <row r="394" spans="1:49" s="3" customFormat="1" x14ac:dyDescent="0.2">
      <c r="A394" s="255"/>
      <c r="B394" s="528"/>
      <c r="C394" s="528"/>
      <c r="D394" s="528"/>
      <c r="E394" s="528"/>
      <c r="F394" s="529"/>
      <c r="G394" s="73"/>
      <c r="H394" s="73"/>
      <c r="I394" s="73"/>
      <c r="J394" s="73"/>
      <c r="K394" s="73"/>
      <c r="L394" s="73"/>
      <c r="M394" s="73"/>
      <c r="N394" s="73"/>
      <c r="O394" s="73"/>
      <c r="P394" s="118"/>
      <c r="Q394" s="164">
        <f t="shared" si="80"/>
        <v>0</v>
      </c>
      <c r="R394" s="170"/>
      <c r="S394" s="168"/>
      <c r="T394" s="168"/>
      <c r="U394" s="168"/>
      <c r="V394" s="168"/>
      <c r="W394" s="168"/>
      <c r="X394" s="168"/>
      <c r="Y394" s="168"/>
      <c r="Z394" s="168"/>
      <c r="AA394" s="168"/>
      <c r="AB394" s="168"/>
      <c r="AC394" s="168"/>
      <c r="AD394" s="168"/>
      <c r="AE394" s="168"/>
      <c r="AF394" s="168"/>
      <c r="AG394" s="168"/>
      <c r="AH394" s="168"/>
      <c r="AI394" s="168"/>
      <c r="AJ394" s="168"/>
      <c r="AK394" s="168"/>
      <c r="AL394" s="168"/>
      <c r="AM394" s="168"/>
      <c r="AN394" s="168"/>
      <c r="AO394" s="168"/>
      <c r="AP394" s="168"/>
      <c r="AQ394" s="168"/>
      <c r="AR394" s="168"/>
      <c r="AS394" s="168"/>
      <c r="AT394" s="168"/>
      <c r="AU394" s="168"/>
      <c r="AV394" s="168"/>
      <c r="AW394" s="168"/>
    </row>
    <row r="395" spans="1:49" s="3" customFormat="1" x14ac:dyDescent="0.2">
      <c r="A395" s="255"/>
      <c r="B395" s="528"/>
      <c r="C395" s="528"/>
      <c r="D395" s="528"/>
      <c r="E395" s="528"/>
      <c r="F395" s="529"/>
      <c r="G395" s="73"/>
      <c r="H395" s="73"/>
      <c r="I395" s="73"/>
      <c r="J395" s="73"/>
      <c r="K395" s="73"/>
      <c r="L395" s="73"/>
      <c r="M395" s="73"/>
      <c r="N395" s="73"/>
      <c r="O395" s="73"/>
      <c r="P395" s="118"/>
      <c r="Q395" s="165">
        <f t="shared" si="80"/>
        <v>0</v>
      </c>
      <c r="R395" s="170"/>
      <c r="S395" s="168"/>
      <c r="T395" s="168"/>
      <c r="U395" s="168"/>
      <c r="V395" s="168"/>
      <c r="W395" s="168"/>
      <c r="X395" s="168"/>
      <c r="Y395" s="168"/>
      <c r="Z395" s="168"/>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168"/>
    </row>
    <row r="396" spans="1:49" s="3" customFormat="1" x14ac:dyDescent="0.2">
      <c r="A396" s="255"/>
      <c r="B396" s="528"/>
      <c r="C396" s="528"/>
      <c r="D396" s="528"/>
      <c r="E396" s="528"/>
      <c r="F396" s="529"/>
      <c r="G396" s="73"/>
      <c r="H396" s="73"/>
      <c r="I396" s="73"/>
      <c r="J396" s="73"/>
      <c r="K396" s="73"/>
      <c r="L396" s="73"/>
      <c r="M396" s="73"/>
      <c r="N396" s="73"/>
      <c r="O396" s="73"/>
      <c r="P396" s="118"/>
      <c r="Q396" s="164">
        <f t="shared" si="80"/>
        <v>0</v>
      </c>
      <c r="R396" s="170"/>
      <c r="S396" s="168"/>
      <c r="T396" s="168"/>
      <c r="U396" s="168"/>
      <c r="V396" s="168"/>
      <c r="W396" s="168"/>
      <c r="X396" s="168"/>
      <c r="Y396" s="168"/>
      <c r="Z396" s="168"/>
      <c r="AA396" s="168"/>
      <c r="AB396" s="168"/>
      <c r="AC396" s="168"/>
      <c r="AD396" s="168"/>
      <c r="AE396" s="168"/>
      <c r="AF396" s="168"/>
      <c r="AG396" s="168"/>
      <c r="AH396" s="168"/>
      <c r="AI396" s="168"/>
      <c r="AJ396" s="168"/>
      <c r="AK396" s="168"/>
      <c r="AL396" s="168"/>
      <c r="AM396" s="168"/>
      <c r="AN396" s="168"/>
      <c r="AO396" s="168"/>
      <c r="AP396" s="168"/>
      <c r="AQ396" s="168"/>
      <c r="AR396" s="168"/>
      <c r="AS396" s="168"/>
      <c r="AT396" s="168"/>
      <c r="AU396" s="168"/>
      <c r="AV396" s="168"/>
      <c r="AW396" s="168"/>
    </row>
    <row r="397" spans="1:49" s="3" customFormat="1" x14ac:dyDescent="0.2">
      <c r="A397" s="255"/>
      <c r="B397" s="528"/>
      <c r="C397" s="528"/>
      <c r="D397" s="528"/>
      <c r="E397" s="528"/>
      <c r="F397" s="529"/>
      <c r="G397" s="73"/>
      <c r="H397" s="73"/>
      <c r="I397" s="73"/>
      <c r="J397" s="73"/>
      <c r="K397" s="73"/>
      <c r="L397" s="73"/>
      <c r="M397" s="73"/>
      <c r="N397" s="73"/>
      <c r="O397" s="73"/>
      <c r="P397" s="118"/>
      <c r="Q397" s="165">
        <f t="shared" si="80"/>
        <v>0</v>
      </c>
      <c r="R397" s="170"/>
      <c r="S397" s="168"/>
      <c r="T397" s="168"/>
      <c r="U397" s="168"/>
      <c r="V397" s="168"/>
      <c r="W397" s="168"/>
      <c r="X397" s="168"/>
      <c r="Y397" s="168"/>
      <c r="Z397" s="168"/>
      <c r="AA397" s="168"/>
      <c r="AB397" s="168"/>
      <c r="AC397" s="168"/>
      <c r="AD397" s="168"/>
      <c r="AE397" s="168"/>
      <c r="AF397" s="168"/>
      <c r="AG397" s="168"/>
      <c r="AH397" s="168"/>
      <c r="AI397" s="168"/>
      <c r="AJ397" s="168"/>
      <c r="AK397" s="168"/>
      <c r="AL397" s="168"/>
      <c r="AM397" s="168"/>
      <c r="AN397" s="168"/>
      <c r="AO397" s="168"/>
      <c r="AP397" s="168"/>
      <c r="AQ397" s="168"/>
      <c r="AR397" s="168"/>
      <c r="AS397" s="168"/>
      <c r="AT397" s="168"/>
      <c r="AU397" s="168"/>
      <c r="AV397" s="168"/>
      <c r="AW397" s="168"/>
    </row>
    <row r="398" spans="1:49" s="3" customFormat="1" x14ac:dyDescent="0.2">
      <c r="A398" s="255"/>
      <c r="B398" s="528"/>
      <c r="C398" s="528"/>
      <c r="D398" s="528"/>
      <c r="E398" s="528"/>
      <c r="F398" s="529"/>
      <c r="G398" s="73"/>
      <c r="H398" s="73"/>
      <c r="I398" s="73"/>
      <c r="J398" s="73"/>
      <c r="K398" s="73"/>
      <c r="L398" s="73"/>
      <c r="M398" s="73"/>
      <c r="N398" s="73"/>
      <c r="O398" s="73"/>
      <c r="P398" s="118"/>
      <c r="Q398" s="164">
        <f t="shared" si="80"/>
        <v>0</v>
      </c>
      <c r="R398" s="170"/>
      <c r="S398" s="168"/>
      <c r="T398" s="168"/>
      <c r="U398" s="168"/>
      <c r="V398" s="168"/>
      <c r="W398" s="168"/>
      <c r="X398" s="168"/>
      <c r="Y398" s="168"/>
      <c r="Z398" s="168"/>
      <c r="AA398" s="168"/>
      <c r="AB398" s="168"/>
      <c r="AC398" s="168"/>
      <c r="AD398" s="168"/>
      <c r="AE398" s="168"/>
      <c r="AF398" s="168"/>
      <c r="AG398" s="168"/>
      <c r="AH398" s="168"/>
      <c r="AI398" s="168"/>
      <c r="AJ398" s="168"/>
      <c r="AK398" s="168"/>
      <c r="AL398" s="168"/>
      <c r="AM398" s="168"/>
      <c r="AN398" s="168"/>
      <c r="AO398" s="168"/>
      <c r="AP398" s="168"/>
      <c r="AQ398" s="168"/>
      <c r="AR398" s="168"/>
      <c r="AS398" s="168"/>
      <c r="AT398" s="168"/>
      <c r="AU398" s="168"/>
      <c r="AV398" s="168"/>
      <c r="AW398" s="168"/>
    </row>
    <row r="399" spans="1:49" s="3" customFormat="1" x14ac:dyDescent="0.2">
      <c r="A399" s="255"/>
      <c r="B399" s="528"/>
      <c r="C399" s="528"/>
      <c r="D399" s="528"/>
      <c r="E399" s="528"/>
      <c r="F399" s="529"/>
      <c r="G399" s="73"/>
      <c r="H399" s="73"/>
      <c r="I399" s="73"/>
      <c r="J399" s="73"/>
      <c r="K399" s="73"/>
      <c r="L399" s="73"/>
      <c r="M399" s="73"/>
      <c r="N399" s="73"/>
      <c r="O399" s="73"/>
      <c r="P399" s="118"/>
      <c r="Q399" s="165">
        <f t="shared" si="80"/>
        <v>0</v>
      </c>
      <c r="R399" s="170"/>
      <c r="S399" s="168"/>
      <c r="T399" s="168"/>
      <c r="U399" s="168"/>
      <c r="V399" s="168"/>
      <c r="W399" s="168"/>
      <c r="X399" s="168"/>
      <c r="Y399" s="168"/>
      <c r="Z399" s="168"/>
      <c r="AA399" s="168"/>
      <c r="AB399" s="168"/>
      <c r="AC399" s="168"/>
      <c r="AD399" s="168"/>
      <c r="AE399" s="168"/>
      <c r="AF399" s="168"/>
      <c r="AG399" s="168"/>
      <c r="AH399" s="168"/>
      <c r="AI399" s="168"/>
      <c r="AJ399" s="168"/>
      <c r="AK399" s="168"/>
      <c r="AL399" s="168"/>
      <c r="AM399" s="168"/>
      <c r="AN399" s="168"/>
      <c r="AO399" s="168"/>
      <c r="AP399" s="168"/>
      <c r="AQ399" s="168"/>
      <c r="AR399" s="168"/>
      <c r="AS399" s="168"/>
      <c r="AT399" s="168"/>
      <c r="AU399" s="168"/>
      <c r="AV399" s="168"/>
      <c r="AW399" s="168"/>
    </row>
    <row r="400" spans="1:49" s="3" customFormat="1" x14ac:dyDescent="0.2">
      <c r="A400" s="255"/>
      <c r="B400" s="528"/>
      <c r="C400" s="528"/>
      <c r="D400" s="528"/>
      <c r="E400" s="528"/>
      <c r="F400" s="529"/>
      <c r="G400" s="73"/>
      <c r="H400" s="73"/>
      <c r="I400" s="73"/>
      <c r="J400" s="73"/>
      <c r="K400" s="73"/>
      <c r="L400" s="73"/>
      <c r="M400" s="73"/>
      <c r="N400" s="73"/>
      <c r="O400" s="73"/>
      <c r="P400" s="118"/>
      <c r="Q400" s="164">
        <f t="shared" si="80"/>
        <v>0</v>
      </c>
      <c r="R400" s="170"/>
      <c r="S400" s="168"/>
      <c r="T400" s="168"/>
      <c r="U400" s="168"/>
      <c r="V400" s="168"/>
      <c r="W400" s="168"/>
      <c r="X400" s="168"/>
      <c r="Y400" s="168"/>
      <c r="Z400" s="168"/>
      <c r="AA400" s="168"/>
      <c r="AB400" s="168"/>
      <c r="AC400" s="168"/>
      <c r="AD400" s="168"/>
      <c r="AE400" s="168"/>
      <c r="AF400" s="168"/>
      <c r="AG400" s="168"/>
      <c r="AH400" s="168"/>
      <c r="AI400" s="168"/>
      <c r="AJ400" s="168"/>
      <c r="AK400" s="168"/>
      <c r="AL400" s="168"/>
      <c r="AM400" s="168"/>
      <c r="AN400" s="168"/>
      <c r="AO400" s="168"/>
      <c r="AP400" s="168"/>
      <c r="AQ400" s="168"/>
      <c r="AR400" s="168"/>
      <c r="AS400" s="168"/>
      <c r="AT400" s="168"/>
      <c r="AU400" s="168"/>
      <c r="AV400" s="168"/>
      <c r="AW400" s="168"/>
    </row>
    <row r="401" spans="1:49" s="3" customFormat="1" x14ac:dyDescent="0.2">
      <c r="A401" s="255"/>
      <c r="B401" s="528"/>
      <c r="C401" s="528"/>
      <c r="D401" s="528"/>
      <c r="E401" s="528"/>
      <c r="F401" s="529"/>
      <c r="G401" s="73"/>
      <c r="H401" s="73"/>
      <c r="I401" s="73"/>
      <c r="J401" s="73"/>
      <c r="K401" s="73"/>
      <c r="L401" s="73"/>
      <c r="M401" s="73"/>
      <c r="N401" s="73"/>
      <c r="O401" s="73"/>
      <c r="P401" s="118"/>
      <c r="Q401" s="165">
        <f t="shared" si="80"/>
        <v>0</v>
      </c>
      <c r="R401" s="170"/>
      <c r="S401" s="168"/>
      <c r="T401" s="168"/>
      <c r="U401" s="168"/>
      <c r="V401" s="168"/>
      <c r="W401" s="168"/>
      <c r="X401" s="168"/>
      <c r="Y401" s="168"/>
      <c r="Z401" s="168"/>
      <c r="AA401" s="168"/>
      <c r="AB401" s="168"/>
      <c r="AC401" s="168"/>
      <c r="AD401" s="168"/>
      <c r="AE401" s="168"/>
      <c r="AF401" s="168"/>
      <c r="AG401" s="168"/>
      <c r="AH401" s="168"/>
      <c r="AI401" s="168"/>
      <c r="AJ401" s="168"/>
      <c r="AK401" s="168"/>
      <c r="AL401" s="168"/>
      <c r="AM401" s="168"/>
      <c r="AN401" s="168"/>
      <c r="AO401" s="168"/>
      <c r="AP401" s="168"/>
      <c r="AQ401" s="168"/>
      <c r="AR401" s="168"/>
      <c r="AS401" s="168"/>
      <c r="AT401" s="168"/>
      <c r="AU401" s="168"/>
      <c r="AV401" s="168"/>
      <c r="AW401" s="168"/>
    </row>
    <row r="402" spans="1:49" s="3" customFormat="1" x14ac:dyDescent="0.2">
      <c r="A402" s="255"/>
      <c r="B402" s="528"/>
      <c r="C402" s="528"/>
      <c r="D402" s="528"/>
      <c r="E402" s="528"/>
      <c r="F402" s="529"/>
      <c r="G402" s="73"/>
      <c r="H402" s="73"/>
      <c r="I402" s="73"/>
      <c r="J402" s="73"/>
      <c r="K402" s="73"/>
      <c r="L402" s="73"/>
      <c r="M402" s="73"/>
      <c r="N402" s="73"/>
      <c r="O402" s="73"/>
      <c r="P402" s="118"/>
      <c r="Q402" s="164">
        <f t="shared" si="80"/>
        <v>0</v>
      </c>
      <c r="R402" s="170"/>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row>
    <row r="403" spans="1:49" s="3" customFormat="1" x14ac:dyDescent="0.2">
      <c r="A403" s="255"/>
      <c r="B403" s="528"/>
      <c r="C403" s="528"/>
      <c r="D403" s="528"/>
      <c r="E403" s="528"/>
      <c r="F403" s="529"/>
      <c r="G403" s="73"/>
      <c r="H403" s="73"/>
      <c r="I403" s="73"/>
      <c r="J403" s="73"/>
      <c r="K403" s="73"/>
      <c r="L403" s="73"/>
      <c r="M403" s="73"/>
      <c r="N403" s="73"/>
      <c r="O403" s="73"/>
      <c r="P403" s="118"/>
      <c r="Q403" s="165">
        <f t="shared" si="80"/>
        <v>0</v>
      </c>
      <c r="R403" s="170"/>
      <c r="S403" s="168"/>
      <c r="T403" s="168"/>
      <c r="U403" s="168"/>
      <c r="V403" s="168"/>
      <c r="W403" s="168"/>
      <c r="X403" s="168"/>
      <c r="Y403" s="168"/>
      <c r="Z403" s="168"/>
      <c r="AA403" s="168"/>
      <c r="AB403" s="168"/>
      <c r="AC403" s="168"/>
      <c r="AD403" s="168"/>
      <c r="AE403" s="168"/>
      <c r="AF403" s="168"/>
      <c r="AG403" s="168"/>
      <c r="AH403" s="168"/>
      <c r="AI403" s="168"/>
      <c r="AJ403" s="168"/>
      <c r="AK403" s="168"/>
      <c r="AL403" s="168"/>
      <c r="AM403" s="168"/>
      <c r="AN403" s="168"/>
      <c r="AO403" s="168"/>
      <c r="AP403" s="168"/>
      <c r="AQ403" s="168"/>
      <c r="AR403" s="168"/>
      <c r="AS403" s="168"/>
      <c r="AT403" s="168"/>
      <c r="AU403" s="168"/>
      <c r="AV403" s="168"/>
      <c r="AW403" s="168"/>
    </row>
    <row r="404" spans="1:49" s="3" customFormat="1" x14ac:dyDescent="0.2">
      <c r="A404" s="255"/>
      <c r="B404" s="528"/>
      <c r="C404" s="528"/>
      <c r="D404" s="528"/>
      <c r="E404" s="528"/>
      <c r="F404" s="529"/>
      <c r="G404" s="73"/>
      <c r="H404" s="73"/>
      <c r="I404" s="73"/>
      <c r="J404" s="73"/>
      <c r="K404" s="73"/>
      <c r="L404" s="73"/>
      <c r="M404" s="73"/>
      <c r="N404" s="73"/>
      <c r="O404" s="73"/>
      <c r="P404" s="118"/>
      <c r="Q404" s="164">
        <f t="shared" si="80"/>
        <v>0</v>
      </c>
      <c r="R404" s="170"/>
      <c r="S404" s="168"/>
      <c r="T404" s="168"/>
      <c r="U404" s="168"/>
      <c r="V404" s="168"/>
      <c r="W404" s="168"/>
      <c r="X404" s="168"/>
      <c r="Y404" s="168"/>
      <c r="Z404" s="168"/>
      <c r="AA404" s="168"/>
      <c r="AB404" s="168"/>
      <c r="AC404" s="168"/>
      <c r="AD404" s="168"/>
      <c r="AE404" s="168"/>
      <c r="AF404" s="168"/>
      <c r="AG404" s="168"/>
      <c r="AH404" s="168"/>
      <c r="AI404" s="168"/>
      <c r="AJ404" s="168"/>
      <c r="AK404" s="168"/>
      <c r="AL404" s="168"/>
      <c r="AM404" s="168"/>
      <c r="AN404" s="168"/>
      <c r="AO404" s="168"/>
      <c r="AP404" s="168"/>
      <c r="AQ404" s="168"/>
      <c r="AR404" s="168"/>
      <c r="AS404" s="168"/>
      <c r="AT404" s="168"/>
      <c r="AU404" s="168"/>
      <c r="AV404" s="168"/>
      <c r="AW404" s="168"/>
    </row>
    <row r="405" spans="1:49" s="3" customFormat="1" x14ac:dyDescent="0.2">
      <c r="A405" s="255"/>
      <c r="B405" s="528"/>
      <c r="C405" s="528"/>
      <c r="D405" s="528"/>
      <c r="E405" s="528"/>
      <c r="F405" s="529"/>
      <c r="G405" s="73"/>
      <c r="H405" s="73"/>
      <c r="I405" s="73"/>
      <c r="J405" s="73"/>
      <c r="K405" s="73"/>
      <c r="L405" s="73"/>
      <c r="M405" s="73"/>
      <c r="N405" s="73"/>
      <c r="O405" s="73"/>
      <c r="P405" s="118"/>
      <c r="Q405" s="165">
        <f t="shared" si="80"/>
        <v>0</v>
      </c>
      <c r="R405" s="170"/>
      <c r="S405" s="168"/>
      <c r="T405" s="168"/>
      <c r="U405" s="168"/>
      <c r="V405" s="168"/>
      <c r="W405" s="168"/>
      <c r="X405" s="168"/>
      <c r="Y405" s="168"/>
      <c r="Z405" s="168"/>
      <c r="AA405" s="168"/>
      <c r="AB405" s="168"/>
      <c r="AC405" s="168"/>
      <c r="AD405" s="168"/>
      <c r="AE405" s="168"/>
      <c r="AF405" s="168"/>
      <c r="AG405" s="168"/>
      <c r="AH405" s="168"/>
      <c r="AI405" s="168"/>
      <c r="AJ405" s="168"/>
      <c r="AK405" s="168"/>
      <c r="AL405" s="168"/>
      <c r="AM405" s="168"/>
      <c r="AN405" s="168"/>
      <c r="AO405" s="168"/>
      <c r="AP405" s="168"/>
      <c r="AQ405" s="168"/>
      <c r="AR405" s="168"/>
      <c r="AS405" s="168"/>
      <c r="AT405" s="168"/>
      <c r="AU405" s="168"/>
      <c r="AV405" s="168"/>
      <c r="AW405" s="168"/>
    </row>
    <row r="406" spans="1:49" s="3" customFormat="1" x14ac:dyDescent="0.2">
      <c r="A406" s="255"/>
      <c r="B406" s="528"/>
      <c r="C406" s="528"/>
      <c r="D406" s="528"/>
      <c r="E406" s="528"/>
      <c r="F406" s="529"/>
      <c r="G406" s="73"/>
      <c r="H406" s="73"/>
      <c r="I406" s="73"/>
      <c r="J406" s="73"/>
      <c r="K406" s="73"/>
      <c r="L406" s="73"/>
      <c r="M406" s="73"/>
      <c r="N406" s="73"/>
      <c r="O406" s="73"/>
      <c r="P406" s="118"/>
      <c r="Q406" s="164">
        <f t="shared" si="80"/>
        <v>0</v>
      </c>
      <c r="R406" s="170"/>
      <c r="S406" s="168"/>
      <c r="T406" s="168"/>
      <c r="U406" s="168"/>
      <c r="V406" s="168"/>
      <c r="W406" s="168"/>
      <c r="X406" s="168"/>
      <c r="Y406" s="168"/>
      <c r="Z406" s="168"/>
      <c r="AA406" s="168"/>
      <c r="AB406" s="168"/>
      <c r="AC406" s="168"/>
      <c r="AD406" s="168"/>
      <c r="AE406" s="168"/>
      <c r="AF406" s="168"/>
      <c r="AG406" s="168"/>
      <c r="AH406" s="168"/>
      <c r="AI406" s="168"/>
      <c r="AJ406" s="168"/>
      <c r="AK406" s="168"/>
      <c r="AL406" s="168"/>
      <c r="AM406" s="168"/>
      <c r="AN406" s="168"/>
      <c r="AO406" s="168"/>
      <c r="AP406" s="168"/>
      <c r="AQ406" s="168"/>
      <c r="AR406" s="168"/>
      <c r="AS406" s="168"/>
      <c r="AT406" s="168"/>
      <c r="AU406" s="168"/>
      <c r="AV406" s="168"/>
      <c r="AW406" s="168"/>
    </row>
    <row r="407" spans="1:49" s="3" customFormat="1" ht="15.75" thickBot="1" x14ac:dyDescent="0.25">
      <c r="A407" s="257"/>
      <c r="B407" s="552"/>
      <c r="C407" s="552"/>
      <c r="D407" s="552"/>
      <c r="E407" s="552"/>
      <c r="F407" s="553"/>
      <c r="G407" s="199"/>
      <c r="H407" s="199"/>
      <c r="I407" s="199"/>
      <c r="J407" s="199"/>
      <c r="K407" s="199"/>
      <c r="L407" s="199"/>
      <c r="M407" s="199"/>
      <c r="N407" s="199"/>
      <c r="O407" s="199"/>
      <c r="P407" s="200"/>
      <c r="Q407" s="166">
        <f t="shared" si="80"/>
        <v>0</v>
      </c>
      <c r="R407" s="170"/>
      <c r="S407" s="168"/>
      <c r="T407" s="168"/>
      <c r="U407" s="168"/>
      <c r="V407" s="168"/>
      <c r="W407" s="168"/>
      <c r="X407" s="168"/>
      <c r="Y407" s="168"/>
      <c r="Z407" s="168"/>
      <c r="AA407" s="168"/>
      <c r="AB407" s="168"/>
      <c r="AC407" s="168"/>
      <c r="AD407" s="168"/>
      <c r="AE407" s="168"/>
      <c r="AF407" s="168"/>
      <c r="AG407" s="168"/>
      <c r="AH407" s="168"/>
      <c r="AI407" s="168"/>
      <c r="AJ407" s="168"/>
      <c r="AK407" s="168"/>
      <c r="AL407" s="168"/>
      <c r="AM407" s="168"/>
      <c r="AN407" s="168"/>
      <c r="AO407" s="168"/>
      <c r="AP407" s="168"/>
      <c r="AQ407" s="168"/>
      <c r="AR407" s="168"/>
      <c r="AS407" s="168"/>
      <c r="AT407" s="168"/>
      <c r="AU407" s="168"/>
      <c r="AV407" s="168"/>
      <c r="AW407" s="168"/>
    </row>
    <row r="408" spans="1:49" s="3" customFormat="1" ht="15" customHeight="1" x14ac:dyDescent="0.2">
      <c r="A408" s="530" t="s">
        <v>147</v>
      </c>
      <c r="B408" s="531"/>
      <c r="C408" s="531"/>
      <c r="D408" s="531"/>
      <c r="E408" s="531"/>
      <c r="F408" s="532"/>
      <c r="G408" s="116">
        <f>ROUND(SUM(G409:G443),2)</f>
        <v>0</v>
      </c>
      <c r="H408" s="116">
        <f t="shared" ref="H408" si="81">ROUND(SUM(H409:H443),2)</f>
        <v>0</v>
      </c>
      <c r="I408" s="116">
        <f t="shared" ref="I408" si="82">ROUND(SUM(I409:I443),2)</f>
        <v>0</v>
      </c>
      <c r="J408" s="116">
        <f t="shared" ref="J408" si="83">ROUND(SUM(J409:J443),2)</f>
        <v>0</v>
      </c>
      <c r="K408" s="116">
        <f t="shared" ref="K408" si="84">ROUND(SUM(K409:K443),2)</f>
        <v>0</v>
      </c>
      <c r="L408" s="116">
        <f t="shared" ref="L408" si="85">ROUND(SUM(L409:L443),2)</f>
        <v>0</v>
      </c>
      <c r="M408" s="116">
        <f t="shared" ref="M408" si="86">ROUND(SUM(M409:M443),2)</f>
        <v>0</v>
      </c>
      <c r="N408" s="116">
        <f t="shared" ref="N408" si="87">ROUND(SUM(N409:N443),2)</f>
        <v>0</v>
      </c>
      <c r="O408" s="116">
        <f t="shared" ref="O408" si="88">ROUND(SUM(O409:O443),2)</f>
        <v>0</v>
      </c>
      <c r="P408" s="116">
        <f t="shared" ref="P408:Q408" si="89">ROUND(SUM(P409:P443),2)</f>
        <v>0</v>
      </c>
      <c r="Q408" s="70">
        <f t="shared" si="89"/>
        <v>0</v>
      </c>
      <c r="R408" s="169" t="str">
        <f>IF(SUM(G408:P408)=SUM(Q409:Q443),"match","sum error")</f>
        <v>match</v>
      </c>
      <c r="S408" s="168"/>
      <c r="T408" s="177">
        <f>SUM(U409:AD409)</f>
        <v>0</v>
      </c>
      <c r="U408" s="172" t="str">
        <f t="shared" ref="U408:AD408" si="90">G$11</f>
        <v>PR</v>
      </c>
      <c r="V408" s="172" t="str">
        <f t="shared" si="90"/>
        <v>PM</v>
      </c>
      <c r="W408" s="172" t="str">
        <f t="shared" si="90"/>
        <v>SENG</v>
      </c>
      <c r="X408" s="172" t="str">
        <f t="shared" si="90"/>
        <v>ENG</v>
      </c>
      <c r="Y408" s="172" t="str">
        <f t="shared" si="90"/>
        <v>SDES</v>
      </c>
      <c r="Z408" s="172" t="str">
        <f t="shared" si="90"/>
        <v>DES</v>
      </c>
      <c r="AA408" s="172" t="str">
        <f t="shared" si="90"/>
        <v>TECH</v>
      </c>
      <c r="AB408" s="172" t="str">
        <f t="shared" si="90"/>
        <v>ADM</v>
      </c>
      <c r="AC408" s="172" t="str">
        <f t="shared" si="90"/>
        <v>UD1</v>
      </c>
      <c r="AD408" s="172" t="str">
        <f t="shared" si="90"/>
        <v>UD2</v>
      </c>
      <c r="AE408" s="168"/>
      <c r="AF408" s="168"/>
      <c r="AG408" s="168"/>
      <c r="AH408" s="168"/>
      <c r="AI408" s="168"/>
      <c r="AJ408" s="168"/>
      <c r="AK408" s="168"/>
      <c r="AL408" s="168"/>
      <c r="AM408" s="168"/>
      <c r="AN408" s="168"/>
      <c r="AO408" s="168"/>
      <c r="AP408" s="168"/>
      <c r="AQ408" s="168"/>
      <c r="AR408" s="168"/>
      <c r="AS408" s="168"/>
      <c r="AT408" s="168"/>
      <c r="AU408" s="168"/>
      <c r="AV408" s="168"/>
      <c r="AW408" s="168"/>
    </row>
    <row r="409" spans="1:49" s="3" customFormat="1" x14ac:dyDescent="0.2">
      <c r="A409" s="254"/>
      <c r="B409" s="528"/>
      <c r="C409" s="528"/>
      <c r="D409" s="528"/>
      <c r="E409" s="528"/>
      <c r="F409" s="529"/>
      <c r="G409" s="73"/>
      <c r="H409" s="73"/>
      <c r="I409" s="73"/>
      <c r="J409" s="73"/>
      <c r="K409" s="73"/>
      <c r="L409" s="73"/>
      <c r="M409" s="73"/>
      <c r="N409" s="73"/>
      <c r="O409" s="73"/>
      <c r="P409" s="118"/>
      <c r="Q409" s="164">
        <f>ROUND(SUM(G409:P409),2)</f>
        <v>0</v>
      </c>
      <c r="R409" s="170"/>
      <c r="S409" s="168"/>
      <c r="T409" s="168"/>
      <c r="U409" s="174">
        <f>G408*'Staffing Plan'!$M$25</f>
        <v>0</v>
      </c>
      <c r="V409" s="174">
        <f>H408*'Staffing Plan'!$M$33</f>
        <v>0</v>
      </c>
      <c r="W409" s="174">
        <f>I408*'Staffing Plan'!$M$47</f>
        <v>0</v>
      </c>
      <c r="X409" s="174">
        <f>J408*'Staffing Plan'!$M$61</f>
        <v>0</v>
      </c>
      <c r="Y409" s="174">
        <f>K408*'Staffing Plan'!$M$75</f>
        <v>0</v>
      </c>
      <c r="Z409" s="174">
        <f>L408*'Staffing Plan'!$M$89</f>
        <v>0</v>
      </c>
      <c r="AA409" s="174">
        <f>M408*'Staffing Plan'!$M$103</f>
        <v>0</v>
      </c>
      <c r="AB409" s="174">
        <f>N408*'Staffing Plan'!$M$117</f>
        <v>0</v>
      </c>
      <c r="AC409" s="174">
        <f>O408*'Staffing Plan'!$M$131</f>
        <v>0</v>
      </c>
      <c r="AD409" s="174">
        <f>P408*'Staffing Plan'!$M$145</f>
        <v>0</v>
      </c>
      <c r="AE409" s="168"/>
      <c r="AF409" s="168"/>
      <c r="AG409" s="168"/>
      <c r="AH409" s="168"/>
      <c r="AI409" s="168"/>
      <c r="AJ409" s="168"/>
      <c r="AK409" s="168"/>
      <c r="AL409" s="168"/>
      <c r="AM409" s="168"/>
      <c r="AN409" s="168"/>
      <c r="AO409" s="168"/>
      <c r="AP409" s="168"/>
      <c r="AQ409" s="168"/>
      <c r="AR409" s="168"/>
      <c r="AS409" s="168"/>
      <c r="AT409" s="168"/>
      <c r="AU409" s="168"/>
      <c r="AV409" s="168"/>
      <c r="AW409" s="168"/>
    </row>
    <row r="410" spans="1:49" s="3" customFormat="1" ht="15" customHeight="1" x14ac:dyDescent="0.2">
      <c r="A410" s="254"/>
      <c r="B410" s="528"/>
      <c r="C410" s="528"/>
      <c r="D410" s="528"/>
      <c r="E410" s="528"/>
      <c r="F410" s="529"/>
      <c r="G410" s="73"/>
      <c r="H410" s="73"/>
      <c r="I410" s="73"/>
      <c r="J410" s="73"/>
      <c r="K410" s="73"/>
      <c r="L410" s="73"/>
      <c r="M410" s="73"/>
      <c r="N410" s="73"/>
      <c r="O410" s="73"/>
      <c r="P410" s="118"/>
      <c r="Q410" s="164">
        <f t="shared" ref="Q410:Q443" si="91">ROUND(SUM(G410:P410),2)</f>
        <v>0</v>
      </c>
      <c r="R410" s="170"/>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8"/>
      <c r="AN410" s="168"/>
      <c r="AO410" s="168"/>
      <c r="AP410" s="168"/>
      <c r="AQ410" s="168"/>
      <c r="AR410" s="168"/>
      <c r="AS410" s="168"/>
      <c r="AT410" s="168"/>
      <c r="AU410" s="168"/>
      <c r="AV410" s="168"/>
      <c r="AW410" s="168"/>
    </row>
    <row r="411" spans="1:49" s="3" customFormat="1" ht="15" customHeight="1" x14ac:dyDescent="0.2">
      <c r="A411" s="254"/>
      <c r="B411" s="528"/>
      <c r="C411" s="528"/>
      <c r="D411" s="528"/>
      <c r="E411" s="528"/>
      <c r="F411" s="529"/>
      <c r="G411" s="73"/>
      <c r="H411" s="73"/>
      <c r="I411" s="73"/>
      <c r="J411" s="73"/>
      <c r="K411" s="73"/>
      <c r="L411" s="73"/>
      <c r="M411" s="73"/>
      <c r="N411" s="73"/>
      <c r="O411" s="73"/>
      <c r="P411" s="118"/>
      <c r="Q411" s="165">
        <f t="shared" si="91"/>
        <v>0</v>
      </c>
      <c r="R411" s="170"/>
      <c r="S411" s="168"/>
      <c r="T411" s="168"/>
      <c r="U411" s="168"/>
      <c r="V411" s="168"/>
      <c r="W411" s="168"/>
      <c r="X411" s="168"/>
      <c r="Y411" s="168"/>
      <c r="Z411" s="168"/>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168"/>
    </row>
    <row r="412" spans="1:49" s="3" customFormat="1" ht="15" customHeight="1" x14ac:dyDescent="0.2">
      <c r="A412" s="254"/>
      <c r="B412" s="528"/>
      <c r="C412" s="528"/>
      <c r="D412" s="528"/>
      <c r="E412" s="528"/>
      <c r="F412" s="529"/>
      <c r="G412" s="73"/>
      <c r="H412" s="73"/>
      <c r="I412" s="73"/>
      <c r="J412" s="73"/>
      <c r="K412" s="73"/>
      <c r="L412" s="73"/>
      <c r="M412" s="73"/>
      <c r="N412" s="73"/>
      <c r="O412" s="73"/>
      <c r="P412" s="118"/>
      <c r="Q412" s="164">
        <f t="shared" si="91"/>
        <v>0</v>
      </c>
      <c r="R412" s="170"/>
      <c r="S412" s="168"/>
      <c r="T412" s="168"/>
      <c r="U412" s="168"/>
      <c r="V412" s="168"/>
      <c r="W412" s="168"/>
      <c r="X412" s="168"/>
      <c r="Y412" s="168"/>
      <c r="Z412" s="168"/>
      <c r="AA412" s="168"/>
      <c r="AB412" s="168"/>
      <c r="AC412" s="168"/>
      <c r="AD412" s="168"/>
      <c r="AE412" s="168"/>
      <c r="AF412" s="168"/>
      <c r="AG412" s="168"/>
      <c r="AH412" s="168"/>
      <c r="AI412" s="168"/>
      <c r="AJ412" s="168"/>
      <c r="AK412" s="168"/>
      <c r="AL412" s="168"/>
      <c r="AM412" s="168"/>
      <c r="AN412" s="168"/>
      <c r="AO412" s="168"/>
      <c r="AP412" s="168"/>
      <c r="AQ412" s="168"/>
      <c r="AR412" s="168"/>
      <c r="AS412" s="168"/>
      <c r="AT412" s="168"/>
      <c r="AU412" s="168"/>
      <c r="AV412" s="168"/>
      <c r="AW412" s="168"/>
    </row>
    <row r="413" spans="1:49" s="3" customFormat="1" ht="15" customHeight="1" x14ac:dyDescent="0.2">
      <c r="A413" s="254"/>
      <c r="B413" s="528"/>
      <c r="C413" s="528"/>
      <c r="D413" s="528"/>
      <c r="E413" s="528"/>
      <c r="F413" s="529"/>
      <c r="G413" s="73"/>
      <c r="H413" s="73"/>
      <c r="I413" s="73"/>
      <c r="J413" s="73"/>
      <c r="K413" s="73"/>
      <c r="L413" s="73"/>
      <c r="M413" s="73"/>
      <c r="N413" s="73"/>
      <c r="O413" s="73"/>
      <c r="P413" s="118"/>
      <c r="Q413" s="165">
        <f t="shared" si="91"/>
        <v>0</v>
      </c>
      <c r="R413" s="170"/>
      <c r="S413" s="168"/>
      <c r="T413" s="168"/>
      <c r="U413" s="168"/>
      <c r="V413" s="168"/>
      <c r="W413" s="168"/>
      <c r="X413" s="168"/>
      <c r="Y413" s="168"/>
      <c r="Z413" s="168"/>
      <c r="AA413" s="168"/>
      <c r="AB413" s="168"/>
      <c r="AC413" s="168"/>
      <c r="AD413" s="168"/>
      <c r="AE413" s="168"/>
      <c r="AF413" s="168"/>
      <c r="AG413" s="168"/>
      <c r="AH413" s="168"/>
      <c r="AI413" s="168"/>
      <c r="AJ413" s="168"/>
      <c r="AK413" s="168"/>
      <c r="AL413" s="168"/>
      <c r="AM413" s="168"/>
      <c r="AN413" s="168"/>
      <c r="AO413" s="168"/>
      <c r="AP413" s="168"/>
      <c r="AQ413" s="168"/>
      <c r="AR413" s="168"/>
      <c r="AS413" s="168"/>
      <c r="AT413" s="168"/>
      <c r="AU413" s="168"/>
      <c r="AV413" s="168"/>
      <c r="AW413" s="168"/>
    </row>
    <row r="414" spans="1:49" s="3" customFormat="1" ht="15" customHeight="1" x14ac:dyDescent="0.2">
      <c r="A414" s="254"/>
      <c r="B414" s="528"/>
      <c r="C414" s="528"/>
      <c r="D414" s="528"/>
      <c r="E414" s="528"/>
      <c r="F414" s="529"/>
      <c r="G414" s="73"/>
      <c r="H414" s="73"/>
      <c r="I414" s="73"/>
      <c r="J414" s="73"/>
      <c r="K414" s="73"/>
      <c r="L414" s="73"/>
      <c r="M414" s="73"/>
      <c r="N414" s="73"/>
      <c r="O414" s="73"/>
      <c r="P414" s="118"/>
      <c r="Q414" s="164">
        <f t="shared" si="91"/>
        <v>0</v>
      </c>
      <c r="R414" s="170"/>
      <c r="S414" s="168"/>
      <c r="T414" s="168"/>
      <c r="U414" s="168"/>
      <c r="V414" s="168"/>
      <c r="W414" s="168"/>
      <c r="X414" s="168"/>
      <c r="Y414" s="168"/>
      <c r="Z414" s="168"/>
      <c r="AA414" s="168"/>
      <c r="AB414" s="168"/>
      <c r="AC414" s="168"/>
      <c r="AD414" s="168"/>
      <c r="AE414" s="168"/>
      <c r="AF414" s="168"/>
      <c r="AG414" s="168"/>
      <c r="AH414" s="168"/>
      <c r="AI414" s="168"/>
      <c r="AJ414" s="168"/>
      <c r="AK414" s="168"/>
      <c r="AL414" s="168"/>
      <c r="AM414" s="168"/>
      <c r="AN414" s="168"/>
      <c r="AO414" s="168"/>
      <c r="AP414" s="168"/>
      <c r="AQ414" s="168"/>
      <c r="AR414" s="168"/>
      <c r="AS414" s="168"/>
      <c r="AT414" s="168"/>
      <c r="AU414" s="168"/>
      <c r="AV414" s="168"/>
      <c r="AW414" s="168"/>
    </row>
    <row r="415" spans="1:49" s="3" customFormat="1" x14ac:dyDescent="0.2">
      <c r="A415" s="255"/>
      <c r="B415" s="528"/>
      <c r="C415" s="528"/>
      <c r="D415" s="528"/>
      <c r="E415" s="528"/>
      <c r="F415" s="529"/>
      <c r="G415" s="73"/>
      <c r="H415" s="73"/>
      <c r="I415" s="73"/>
      <c r="J415" s="73"/>
      <c r="K415" s="73"/>
      <c r="L415" s="73"/>
      <c r="M415" s="73"/>
      <c r="N415" s="73"/>
      <c r="O415" s="73"/>
      <c r="P415" s="118"/>
      <c r="Q415" s="165">
        <f t="shared" si="91"/>
        <v>0</v>
      </c>
      <c r="R415" s="170"/>
      <c r="S415" s="168"/>
      <c r="T415" s="168"/>
      <c r="U415" s="168"/>
      <c r="V415" s="168"/>
      <c r="W415" s="168"/>
      <c r="X415" s="168"/>
      <c r="Y415" s="168"/>
      <c r="Z415" s="168"/>
      <c r="AA415" s="168"/>
      <c r="AB415" s="168"/>
      <c r="AC415" s="168"/>
      <c r="AD415" s="168"/>
      <c r="AE415" s="168"/>
      <c r="AF415" s="168"/>
      <c r="AG415" s="168"/>
      <c r="AH415" s="168"/>
      <c r="AI415" s="168"/>
      <c r="AJ415" s="168"/>
      <c r="AK415" s="168"/>
      <c r="AL415" s="168"/>
      <c r="AM415" s="168"/>
      <c r="AN415" s="168"/>
      <c r="AO415" s="168"/>
      <c r="AP415" s="168"/>
      <c r="AQ415" s="168"/>
      <c r="AR415" s="168"/>
      <c r="AS415" s="168"/>
      <c r="AT415" s="168"/>
      <c r="AU415" s="168"/>
      <c r="AV415" s="168"/>
      <c r="AW415" s="168"/>
    </row>
    <row r="416" spans="1:49" s="3" customFormat="1" x14ac:dyDescent="0.2">
      <c r="A416" s="255"/>
      <c r="B416" s="528"/>
      <c r="C416" s="528"/>
      <c r="D416" s="528"/>
      <c r="E416" s="528"/>
      <c r="F416" s="529"/>
      <c r="G416" s="73"/>
      <c r="H416" s="73"/>
      <c r="I416" s="73"/>
      <c r="J416" s="73"/>
      <c r="K416" s="73"/>
      <c r="L416" s="73"/>
      <c r="M416" s="73"/>
      <c r="N416" s="73"/>
      <c r="O416" s="73"/>
      <c r="P416" s="118"/>
      <c r="Q416" s="164">
        <f t="shared" si="91"/>
        <v>0</v>
      </c>
      <c r="R416" s="170"/>
      <c r="S416" s="168"/>
      <c r="T416" s="168"/>
      <c r="U416" s="168"/>
      <c r="V416" s="168"/>
      <c r="W416" s="168"/>
      <c r="X416" s="168"/>
      <c r="Y416" s="168"/>
      <c r="Z416" s="168"/>
      <c r="AA416" s="168"/>
      <c r="AB416" s="168"/>
      <c r="AC416" s="168"/>
      <c r="AD416" s="168"/>
      <c r="AE416" s="168"/>
      <c r="AF416" s="168"/>
      <c r="AG416" s="168"/>
      <c r="AH416" s="168"/>
      <c r="AI416" s="168"/>
      <c r="AJ416" s="168"/>
      <c r="AK416" s="168"/>
      <c r="AL416" s="168"/>
      <c r="AM416" s="168"/>
      <c r="AN416" s="168"/>
      <c r="AO416" s="168"/>
      <c r="AP416" s="168"/>
      <c r="AQ416" s="168"/>
      <c r="AR416" s="168"/>
      <c r="AS416" s="168"/>
      <c r="AT416" s="168"/>
      <c r="AU416" s="168"/>
      <c r="AV416" s="168"/>
      <c r="AW416" s="168"/>
    </row>
    <row r="417" spans="1:49" s="3" customFormat="1" x14ac:dyDescent="0.2">
      <c r="A417" s="255"/>
      <c r="B417" s="528"/>
      <c r="C417" s="528"/>
      <c r="D417" s="528"/>
      <c r="E417" s="528"/>
      <c r="F417" s="529"/>
      <c r="G417" s="73"/>
      <c r="H417" s="73"/>
      <c r="I417" s="73"/>
      <c r="J417" s="73"/>
      <c r="K417" s="73"/>
      <c r="L417" s="73"/>
      <c r="M417" s="73"/>
      <c r="N417" s="73"/>
      <c r="O417" s="73"/>
      <c r="P417" s="118"/>
      <c r="Q417" s="165">
        <f t="shared" si="91"/>
        <v>0</v>
      </c>
      <c r="R417" s="170"/>
      <c r="S417" s="168"/>
      <c r="T417" s="168"/>
      <c r="U417" s="168"/>
      <c r="V417" s="168"/>
      <c r="W417" s="168"/>
      <c r="X417" s="168"/>
      <c r="Y417" s="168"/>
      <c r="Z417" s="168"/>
      <c r="AA417" s="168"/>
      <c r="AB417" s="168"/>
      <c r="AC417" s="168"/>
      <c r="AD417" s="168"/>
      <c r="AE417" s="168"/>
      <c r="AF417" s="168"/>
      <c r="AG417" s="168"/>
      <c r="AH417" s="168"/>
      <c r="AI417" s="168"/>
      <c r="AJ417" s="168"/>
      <c r="AK417" s="168"/>
      <c r="AL417" s="168"/>
      <c r="AM417" s="168"/>
      <c r="AN417" s="168"/>
      <c r="AO417" s="168"/>
      <c r="AP417" s="168"/>
      <c r="AQ417" s="168"/>
      <c r="AR417" s="168"/>
      <c r="AS417" s="168"/>
      <c r="AT417" s="168"/>
      <c r="AU417" s="168"/>
      <c r="AV417" s="168"/>
      <c r="AW417" s="168"/>
    </row>
    <row r="418" spans="1:49" s="3" customFormat="1" x14ac:dyDescent="0.2">
      <c r="A418" s="255"/>
      <c r="B418" s="528"/>
      <c r="C418" s="528"/>
      <c r="D418" s="528"/>
      <c r="E418" s="528"/>
      <c r="F418" s="529"/>
      <c r="G418" s="73"/>
      <c r="H418" s="73"/>
      <c r="I418" s="73"/>
      <c r="J418" s="73"/>
      <c r="K418" s="73"/>
      <c r="L418" s="73"/>
      <c r="M418" s="73"/>
      <c r="N418" s="73"/>
      <c r="O418" s="73"/>
      <c r="P418" s="118"/>
      <c r="Q418" s="164">
        <f t="shared" si="91"/>
        <v>0</v>
      </c>
      <c r="R418" s="170"/>
      <c r="S418" s="168"/>
      <c r="T418" s="168"/>
      <c r="U418" s="168"/>
      <c r="V418" s="168"/>
      <c r="W418" s="168"/>
      <c r="X418" s="168"/>
      <c r="Y418" s="168"/>
      <c r="Z418" s="168"/>
      <c r="AA418" s="168"/>
      <c r="AB418" s="168"/>
      <c r="AC418" s="168"/>
      <c r="AD418" s="168"/>
      <c r="AE418" s="168"/>
      <c r="AF418" s="168"/>
      <c r="AG418" s="168"/>
      <c r="AH418" s="168"/>
      <c r="AI418" s="168"/>
      <c r="AJ418" s="168"/>
      <c r="AK418" s="168"/>
      <c r="AL418" s="168"/>
      <c r="AM418" s="168"/>
      <c r="AN418" s="168"/>
      <c r="AO418" s="168"/>
      <c r="AP418" s="168"/>
      <c r="AQ418" s="168"/>
      <c r="AR418" s="168"/>
      <c r="AS418" s="168"/>
      <c r="AT418" s="168"/>
      <c r="AU418" s="168"/>
      <c r="AV418" s="168"/>
      <c r="AW418" s="168"/>
    </row>
    <row r="419" spans="1:49" s="3" customFormat="1" x14ac:dyDescent="0.2">
      <c r="A419" s="255"/>
      <c r="B419" s="528"/>
      <c r="C419" s="528"/>
      <c r="D419" s="528"/>
      <c r="E419" s="528"/>
      <c r="F419" s="529"/>
      <c r="G419" s="73"/>
      <c r="H419" s="73"/>
      <c r="I419" s="73"/>
      <c r="J419" s="73"/>
      <c r="K419" s="73"/>
      <c r="L419" s="73"/>
      <c r="M419" s="73"/>
      <c r="N419" s="73"/>
      <c r="O419" s="73"/>
      <c r="P419" s="118"/>
      <c r="Q419" s="165">
        <f t="shared" si="91"/>
        <v>0</v>
      </c>
      <c r="R419" s="170"/>
      <c r="S419" s="168"/>
      <c r="T419" s="168"/>
      <c r="U419" s="168"/>
      <c r="V419" s="168"/>
      <c r="W419" s="168"/>
      <c r="X419" s="168"/>
      <c r="Y419" s="168"/>
      <c r="Z419" s="168"/>
      <c r="AA419" s="168"/>
      <c r="AB419" s="168"/>
      <c r="AC419" s="168"/>
      <c r="AD419" s="168"/>
      <c r="AE419" s="168"/>
      <c r="AF419" s="168"/>
      <c r="AG419" s="168"/>
      <c r="AH419" s="168"/>
      <c r="AI419" s="168"/>
      <c r="AJ419" s="168"/>
      <c r="AK419" s="168"/>
      <c r="AL419" s="168"/>
      <c r="AM419" s="168"/>
      <c r="AN419" s="168"/>
      <c r="AO419" s="168"/>
      <c r="AP419" s="168"/>
      <c r="AQ419" s="168"/>
      <c r="AR419" s="168"/>
      <c r="AS419" s="168"/>
      <c r="AT419" s="168"/>
      <c r="AU419" s="168"/>
      <c r="AV419" s="168"/>
      <c r="AW419" s="168"/>
    </row>
    <row r="420" spans="1:49" s="3" customFormat="1" x14ac:dyDescent="0.2">
      <c r="A420" s="255"/>
      <c r="B420" s="528"/>
      <c r="C420" s="528"/>
      <c r="D420" s="528"/>
      <c r="E420" s="528"/>
      <c r="F420" s="529"/>
      <c r="G420" s="73"/>
      <c r="H420" s="73"/>
      <c r="I420" s="73"/>
      <c r="J420" s="73"/>
      <c r="K420" s="73"/>
      <c r="L420" s="73"/>
      <c r="M420" s="73"/>
      <c r="N420" s="73"/>
      <c r="O420" s="73"/>
      <c r="P420" s="118"/>
      <c r="Q420" s="164">
        <f t="shared" si="91"/>
        <v>0</v>
      </c>
      <c r="R420" s="170"/>
      <c r="S420" s="168"/>
      <c r="T420" s="168"/>
      <c r="U420" s="168"/>
      <c r="V420" s="168"/>
      <c r="W420" s="168"/>
      <c r="X420" s="168"/>
      <c r="Y420" s="168"/>
      <c r="Z420" s="168"/>
      <c r="AA420" s="168"/>
      <c r="AB420" s="168"/>
      <c r="AC420" s="168"/>
      <c r="AD420" s="168"/>
      <c r="AE420" s="168"/>
      <c r="AF420" s="168"/>
      <c r="AG420" s="168"/>
      <c r="AH420" s="168"/>
      <c r="AI420" s="168"/>
      <c r="AJ420" s="168"/>
      <c r="AK420" s="168"/>
      <c r="AL420" s="168"/>
      <c r="AM420" s="168"/>
      <c r="AN420" s="168"/>
      <c r="AO420" s="168"/>
      <c r="AP420" s="168"/>
      <c r="AQ420" s="168"/>
      <c r="AR420" s="168"/>
      <c r="AS420" s="168"/>
      <c r="AT420" s="168"/>
      <c r="AU420" s="168"/>
      <c r="AV420" s="168"/>
      <c r="AW420" s="168"/>
    </row>
    <row r="421" spans="1:49" s="3" customFormat="1" x14ac:dyDescent="0.2">
      <c r="A421" s="255"/>
      <c r="B421" s="528"/>
      <c r="C421" s="528"/>
      <c r="D421" s="528"/>
      <c r="E421" s="528"/>
      <c r="F421" s="529"/>
      <c r="G421" s="73"/>
      <c r="H421" s="73"/>
      <c r="I421" s="73"/>
      <c r="J421" s="73"/>
      <c r="K421" s="73"/>
      <c r="L421" s="73"/>
      <c r="M421" s="73"/>
      <c r="N421" s="73"/>
      <c r="O421" s="73"/>
      <c r="P421" s="118"/>
      <c r="Q421" s="165">
        <f t="shared" si="91"/>
        <v>0</v>
      </c>
      <c r="R421" s="170"/>
      <c r="S421" s="168"/>
      <c r="T421" s="168"/>
      <c r="U421" s="168"/>
      <c r="V421" s="168"/>
      <c r="W421" s="168"/>
      <c r="X421" s="168"/>
      <c r="Y421" s="168"/>
      <c r="Z421" s="168"/>
      <c r="AA421" s="168"/>
      <c r="AB421" s="168"/>
      <c r="AC421" s="168"/>
      <c r="AD421" s="168"/>
      <c r="AE421" s="168"/>
      <c r="AF421" s="168"/>
      <c r="AG421" s="168"/>
      <c r="AH421" s="168"/>
      <c r="AI421" s="168"/>
      <c r="AJ421" s="168"/>
      <c r="AK421" s="168"/>
      <c r="AL421" s="168"/>
      <c r="AM421" s="168"/>
      <c r="AN421" s="168"/>
      <c r="AO421" s="168"/>
      <c r="AP421" s="168"/>
      <c r="AQ421" s="168"/>
      <c r="AR421" s="168"/>
      <c r="AS421" s="168"/>
      <c r="AT421" s="168"/>
      <c r="AU421" s="168"/>
      <c r="AV421" s="168"/>
      <c r="AW421" s="168"/>
    </row>
    <row r="422" spans="1:49" s="3" customFormat="1" x14ac:dyDescent="0.2">
      <c r="A422" s="255"/>
      <c r="B422" s="528"/>
      <c r="C422" s="528"/>
      <c r="D422" s="528"/>
      <c r="E422" s="528"/>
      <c r="F422" s="529"/>
      <c r="G422" s="73"/>
      <c r="H422" s="73"/>
      <c r="I422" s="73"/>
      <c r="J422" s="73"/>
      <c r="K422" s="73"/>
      <c r="L422" s="73"/>
      <c r="M422" s="73"/>
      <c r="N422" s="73"/>
      <c r="O422" s="73"/>
      <c r="P422" s="118"/>
      <c r="Q422" s="164">
        <f t="shared" si="91"/>
        <v>0</v>
      </c>
      <c r="R422" s="170"/>
      <c r="S422" s="168"/>
      <c r="T422" s="168"/>
      <c r="U422" s="168"/>
      <c r="V422" s="168"/>
      <c r="W422" s="168"/>
      <c r="X422" s="168"/>
      <c r="Y422" s="168"/>
      <c r="Z422" s="168"/>
      <c r="AA422" s="168"/>
      <c r="AB422" s="168"/>
      <c r="AC422" s="168"/>
      <c r="AD422" s="168"/>
      <c r="AE422" s="168"/>
      <c r="AF422" s="168"/>
      <c r="AG422" s="168"/>
      <c r="AH422" s="168"/>
      <c r="AI422" s="168"/>
      <c r="AJ422" s="168"/>
      <c r="AK422" s="168"/>
      <c r="AL422" s="168"/>
      <c r="AM422" s="168"/>
      <c r="AN422" s="168"/>
      <c r="AO422" s="168"/>
      <c r="AP422" s="168"/>
      <c r="AQ422" s="168"/>
      <c r="AR422" s="168"/>
      <c r="AS422" s="168"/>
      <c r="AT422" s="168"/>
      <c r="AU422" s="168"/>
      <c r="AV422" s="168"/>
      <c r="AW422" s="168"/>
    </row>
    <row r="423" spans="1:49" s="3" customFormat="1" x14ac:dyDescent="0.2">
      <c r="A423" s="255"/>
      <c r="B423" s="528"/>
      <c r="C423" s="528"/>
      <c r="D423" s="528"/>
      <c r="E423" s="528"/>
      <c r="F423" s="529"/>
      <c r="G423" s="73"/>
      <c r="H423" s="73"/>
      <c r="I423" s="73"/>
      <c r="J423" s="73"/>
      <c r="K423" s="73"/>
      <c r="L423" s="73"/>
      <c r="M423" s="73"/>
      <c r="N423" s="73"/>
      <c r="O423" s="73"/>
      <c r="P423" s="118"/>
      <c r="Q423" s="165">
        <f t="shared" si="91"/>
        <v>0</v>
      </c>
      <c r="R423" s="170"/>
      <c r="S423" s="168"/>
      <c r="T423" s="168"/>
      <c r="U423" s="168"/>
      <c r="V423" s="168"/>
      <c r="W423" s="168"/>
      <c r="X423" s="168"/>
      <c r="Y423" s="168"/>
      <c r="Z423" s="168"/>
      <c r="AA423" s="168"/>
      <c r="AB423" s="168"/>
      <c r="AC423" s="168"/>
      <c r="AD423" s="168"/>
      <c r="AE423" s="168"/>
      <c r="AF423" s="168"/>
      <c r="AG423" s="168"/>
      <c r="AH423" s="168"/>
      <c r="AI423" s="168"/>
      <c r="AJ423" s="168"/>
      <c r="AK423" s="168"/>
      <c r="AL423" s="168"/>
      <c r="AM423" s="168"/>
      <c r="AN423" s="168"/>
      <c r="AO423" s="168"/>
      <c r="AP423" s="168"/>
      <c r="AQ423" s="168"/>
      <c r="AR423" s="168"/>
      <c r="AS423" s="168"/>
      <c r="AT423" s="168"/>
      <c r="AU423" s="168"/>
      <c r="AV423" s="168"/>
      <c r="AW423" s="168"/>
    </row>
    <row r="424" spans="1:49" s="3" customFormat="1" x14ac:dyDescent="0.2">
      <c r="A424" s="255"/>
      <c r="B424" s="528"/>
      <c r="C424" s="528"/>
      <c r="D424" s="528"/>
      <c r="E424" s="528"/>
      <c r="F424" s="529"/>
      <c r="G424" s="73"/>
      <c r="H424" s="73"/>
      <c r="I424" s="73"/>
      <c r="J424" s="73"/>
      <c r="K424" s="73"/>
      <c r="L424" s="73"/>
      <c r="M424" s="73"/>
      <c r="N424" s="73"/>
      <c r="O424" s="73"/>
      <c r="P424" s="118"/>
      <c r="Q424" s="164">
        <f t="shared" si="91"/>
        <v>0</v>
      </c>
      <c r="R424" s="170"/>
      <c r="S424" s="168"/>
      <c r="T424" s="168"/>
      <c r="U424" s="168"/>
      <c r="V424" s="168"/>
      <c r="W424" s="168"/>
      <c r="X424" s="168"/>
      <c r="Y424" s="168"/>
      <c r="Z424" s="168"/>
      <c r="AA424" s="168"/>
      <c r="AB424" s="168"/>
      <c r="AC424" s="168"/>
      <c r="AD424" s="168"/>
      <c r="AE424" s="168"/>
      <c r="AF424" s="168"/>
      <c r="AG424" s="168"/>
      <c r="AH424" s="168"/>
      <c r="AI424" s="168"/>
      <c r="AJ424" s="168"/>
      <c r="AK424" s="168"/>
      <c r="AL424" s="168"/>
      <c r="AM424" s="168"/>
      <c r="AN424" s="168"/>
      <c r="AO424" s="168"/>
      <c r="AP424" s="168"/>
      <c r="AQ424" s="168"/>
      <c r="AR424" s="168"/>
      <c r="AS424" s="168"/>
      <c r="AT424" s="168"/>
      <c r="AU424" s="168"/>
      <c r="AV424" s="168"/>
      <c r="AW424" s="168"/>
    </row>
    <row r="425" spans="1:49" s="3" customFormat="1" x14ac:dyDescent="0.2">
      <c r="A425" s="255"/>
      <c r="B425" s="528"/>
      <c r="C425" s="528"/>
      <c r="D425" s="528"/>
      <c r="E425" s="528"/>
      <c r="F425" s="529"/>
      <c r="G425" s="73"/>
      <c r="H425" s="73"/>
      <c r="I425" s="73"/>
      <c r="J425" s="73"/>
      <c r="K425" s="73"/>
      <c r="L425" s="73"/>
      <c r="M425" s="73"/>
      <c r="N425" s="73"/>
      <c r="O425" s="73"/>
      <c r="P425" s="118"/>
      <c r="Q425" s="165">
        <f t="shared" si="91"/>
        <v>0</v>
      </c>
      <c r="R425" s="170"/>
      <c r="S425" s="168"/>
      <c r="T425" s="168"/>
      <c r="U425" s="168"/>
      <c r="V425" s="168"/>
      <c r="W425" s="168"/>
      <c r="X425" s="168"/>
      <c r="Y425" s="168"/>
      <c r="Z425" s="168"/>
      <c r="AA425" s="168"/>
      <c r="AB425" s="168"/>
      <c r="AC425" s="168"/>
      <c r="AD425" s="168"/>
      <c r="AE425" s="168"/>
      <c r="AF425" s="168"/>
      <c r="AG425" s="168"/>
      <c r="AH425" s="168"/>
      <c r="AI425" s="168"/>
      <c r="AJ425" s="168"/>
      <c r="AK425" s="168"/>
      <c r="AL425" s="168"/>
      <c r="AM425" s="168"/>
      <c r="AN425" s="168"/>
      <c r="AO425" s="168"/>
      <c r="AP425" s="168"/>
      <c r="AQ425" s="168"/>
      <c r="AR425" s="168"/>
      <c r="AS425" s="168"/>
      <c r="AT425" s="168"/>
      <c r="AU425" s="168"/>
      <c r="AV425" s="168"/>
      <c r="AW425" s="168"/>
    </row>
    <row r="426" spans="1:49" s="3" customFormat="1" x14ac:dyDescent="0.2">
      <c r="A426" s="255"/>
      <c r="B426" s="528"/>
      <c r="C426" s="528"/>
      <c r="D426" s="528"/>
      <c r="E426" s="528"/>
      <c r="F426" s="529"/>
      <c r="G426" s="73"/>
      <c r="H426" s="73"/>
      <c r="I426" s="73"/>
      <c r="J426" s="73"/>
      <c r="K426" s="73"/>
      <c r="L426" s="73"/>
      <c r="M426" s="73"/>
      <c r="N426" s="73"/>
      <c r="O426" s="73"/>
      <c r="P426" s="118"/>
      <c r="Q426" s="164">
        <f t="shared" si="91"/>
        <v>0</v>
      </c>
      <c r="R426" s="170"/>
      <c r="S426" s="168"/>
      <c r="T426" s="168"/>
      <c r="U426" s="168"/>
      <c r="V426" s="168"/>
      <c r="W426" s="168"/>
      <c r="X426" s="168"/>
      <c r="Y426" s="168"/>
      <c r="Z426" s="168"/>
      <c r="AA426" s="168"/>
      <c r="AB426" s="168"/>
      <c r="AC426" s="168"/>
      <c r="AD426" s="168"/>
      <c r="AE426" s="168"/>
      <c r="AF426" s="168"/>
      <c r="AG426" s="168"/>
      <c r="AH426" s="168"/>
      <c r="AI426" s="168"/>
      <c r="AJ426" s="168"/>
      <c r="AK426" s="168"/>
      <c r="AL426" s="168"/>
      <c r="AM426" s="168"/>
      <c r="AN426" s="168"/>
      <c r="AO426" s="168"/>
      <c r="AP426" s="168"/>
      <c r="AQ426" s="168"/>
      <c r="AR426" s="168"/>
      <c r="AS426" s="168"/>
      <c r="AT426" s="168"/>
      <c r="AU426" s="168"/>
      <c r="AV426" s="168"/>
      <c r="AW426" s="168"/>
    </row>
    <row r="427" spans="1:49" s="3" customFormat="1" x14ac:dyDescent="0.2">
      <c r="A427" s="255"/>
      <c r="B427" s="528"/>
      <c r="C427" s="528"/>
      <c r="D427" s="528"/>
      <c r="E427" s="528"/>
      <c r="F427" s="529"/>
      <c r="G427" s="73"/>
      <c r="H427" s="73"/>
      <c r="I427" s="73"/>
      <c r="J427" s="73"/>
      <c r="K427" s="73"/>
      <c r="L427" s="73"/>
      <c r="M427" s="73"/>
      <c r="N427" s="73"/>
      <c r="O427" s="73"/>
      <c r="P427" s="118"/>
      <c r="Q427" s="165">
        <f t="shared" si="91"/>
        <v>0</v>
      </c>
      <c r="R427" s="170"/>
      <c r="S427" s="168"/>
      <c r="T427" s="168"/>
      <c r="U427" s="168"/>
      <c r="V427" s="168"/>
      <c r="W427" s="168"/>
      <c r="X427" s="168"/>
      <c r="Y427" s="168"/>
      <c r="Z427" s="168"/>
      <c r="AA427" s="168"/>
      <c r="AB427" s="168"/>
      <c r="AC427" s="168"/>
      <c r="AD427" s="168"/>
      <c r="AE427" s="168"/>
      <c r="AF427" s="168"/>
      <c r="AG427" s="168"/>
      <c r="AH427" s="168"/>
      <c r="AI427" s="168"/>
      <c r="AJ427" s="168"/>
      <c r="AK427" s="168"/>
      <c r="AL427" s="168"/>
      <c r="AM427" s="168"/>
      <c r="AN427" s="168"/>
      <c r="AO427" s="168"/>
      <c r="AP427" s="168"/>
      <c r="AQ427" s="168"/>
      <c r="AR427" s="168"/>
      <c r="AS427" s="168"/>
      <c r="AT427" s="168"/>
      <c r="AU427" s="168"/>
      <c r="AV427" s="168"/>
      <c r="AW427" s="168"/>
    </row>
    <row r="428" spans="1:49" s="3" customFormat="1" x14ac:dyDescent="0.2">
      <c r="A428" s="255"/>
      <c r="B428" s="528"/>
      <c r="C428" s="528"/>
      <c r="D428" s="528"/>
      <c r="E428" s="528"/>
      <c r="F428" s="529"/>
      <c r="G428" s="73"/>
      <c r="H428" s="73"/>
      <c r="I428" s="73"/>
      <c r="J428" s="73"/>
      <c r="K428" s="73"/>
      <c r="L428" s="73"/>
      <c r="M428" s="73"/>
      <c r="N428" s="73"/>
      <c r="O428" s="73"/>
      <c r="P428" s="118"/>
      <c r="Q428" s="164">
        <f t="shared" si="91"/>
        <v>0</v>
      </c>
      <c r="R428" s="170"/>
      <c r="S428" s="168"/>
      <c r="T428" s="168"/>
      <c r="U428" s="168"/>
      <c r="V428" s="168"/>
      <c r="W428" s="168"/>
      <c r="X428" s="168"/>
      <c r="Y428" s="168"/>
      <c r="Z428" s="168"/>
      <c r="AA428" s="168"/>
      <c r="AB428" s="168"/>
      <c r="AC428" s="168"/>
      <c r="AD428" s="168"/>
      <c r="AE428" s="168"/>
      <c r="AF428" s="168"/>
      <c r="AG428" s="168"/>
      <c r="AH428" s="168"/>
      <c r="AI428" s="168"/>
      <c r="AJ428" s="168"/>
      <c r="AK428" s="168"/>
      <c r="AL428" s="168"/>
      <c r="AM428" s="168"/>
      <c r="AN428" s="168"/>
      <c r="AO428" s="168"/>
      <c r="AP428" s="168"/>
      <c r="AQ428" s="168"/>
      <c r="AR428" s="168"/>
      <c r="AS428" s="168"/>
      <c r="AT428" s="168"/>
      <c r="AU428" s="168"/>
      <c r="AV428" s="168"/>
      <c r="AW428" s="168"/>
    </row>
    <row r="429" spans="1:49" s="3" customFormat="1" x14ac:dyDescent="0.2">
      <c r="A429" s="255"/>
      <c r="B429" s="528"/>
      <c r="C429" s="528"/>
      <c r="D429" s="528"/>
      <c r="E429" s="528"/>
      <c r="F429" s="529"/>
      <c r="G429" s="73"/>
      <c r="H429" s="73"/>
      <c r="I429" s="73"/>
      <c r="J429" s="73"/>
      <c r="K429" s="73"/>
      <c r="L429" s="73"/>
      <c r="M429" s="73"/>
      <c r="N429" s="73"/>
      <c r="O429" s="73"/>
      <c r="P429" s="118"/>
      <c r="Q429" s="165">
        <f t="shared" si="91"/>
        <v>0</v>
      </c>
      <c r="R429" s="170"/>
      <c r="S429" s="168"/>
      <c r="T429" s="168"/>
      <c r="U429" s="168"/>
      <c r="V429" s="168"/>
      <c r="W429" s="168"/>
      <c r="X429" s="168"/>
      <c r="Y429" s="168"/>
      <c r="Z429" s="168"/>
      <c r="AA429" s="168"/>
      <c r="AB429" s="168"/>
      <c r="AC429" s="168"/>
      <c r="AD429" s="168"/>
      <c r="AE429" s="168"/>
      <c r="AF429" s="168"/>
      <c r="AG429" s="168"/>
      <c r="AH429" s="168"/>
      <c r="AI429" s="168"/>
      <c r="AJ429" s="168"/>
      <c r="AK429" s="168"/>
      <c r="AL429" s="168"/>
      <c r="AM429" s="168"/>
      <c r="AN429" s="168"/>
      <c r="AO429" s="168"/>
      <c r="AP429" s="168"/>
      <c r="AQ429" s="168"/>
      <c r="AR429" s="168"/>
      <c r="AS429" s="168"/>
      <c r="AT429" s="168"/>
      <c r="AU429" s="168"/>
      <c r="AV429" s="168"/>
      <c r="AW429" s="168"/>
    </row>
    <row r="430" spans="1:49" s="3" customFormat="1" x14ac:dyDescent="0.2">
      <c r="A430" s="255"/>
      <c r="B430" s="528"/>
      <c r="C430" s="528"/>
      <c r="D430" s="528"/>
      <c r="E430" s="528"/>
      <c r="F430" s="529"/>
      <c r="G430" s="73"/>
      <c r="H430" s="73"/>
      <c r="I430" s="73"/>
      <c r="J430" s="73"/>
      <c r="K430" s="73"/>
      <c r="L430" s="73"/>
      <c r="M430" s="73"/>
      <c r="N430" s="73"/>
      <c r="O430" s="73"/>
      <c r="P430" s="118"/>
      <c r="Q430" s="164">
        <f t="shared" si="91"/>
        <v>0</v>
      </c>
      <c r="R430" s="170"/>
      <c r="S430" s="168"/>
      <c r="T430" s="168"/>
      <c r="U430" s="168"/>
      <c r="V430" s="168"/>
      <c r="W430" s="168"/>
      <c r="X430" s="168"/>
      <c r="Y430" s="168"/>
      <c r="Z430" s="168"/>
      <c r="AA430" s="168"/>
      <c r="AB430" s="168"/>
      <c r="AC430" s="168"/>
      <c r="AD430" s="168"/>
      <c r="AE430" s="168"/>
      <c r="AF430" s="168"/>
      <c r="AG430" s="168"/>
      <c r="AH430" s="168"/>
      <c r="AI430" s="168"/>
      <c r="AJ430" s="168"/>
      <c r="AK430" s="168"/>
      <c r="AL430" s="168"/>
      <c r="AM430" s="168"/>
      <c r="AN430" s="168"/>
      <c r="AO430" s="168"/>
      <c r="AP430" s="168"/>
      <c r="AQ430" s="168"/>
      <c r="AR430" s="168"/>
      <c r="AS430" s="168"/>
      <c r="AT430" s="168"/>
      <c r="AU430" s="168"/>
      <c r="AV430" s="168"/>
      <c r="AW430" s="168"/>
    </row>
    <row r="431" spans="1:49" s="3" customFormat="1" x14ac:dyDescent="0.2">
      <c r="A431" s="255"/>
      <c r="B431" s="528"/>
      <c r="C431" s="528"/>
      <c r="D431" s="528"/>
      <c r="E431" s="528"/>
      <c r="F431" s="529"/>
      <c r="G431" s="73"/>
      <c r="H431" s="73"/>
      <c r="I431" s="73"/>
      <c r="J431" s="73"/>
      <c r="K431" s="73"/>
      <c r="L431" s="73"/>
      <c r="M431" s="73"/>
      <c r="N431" s="73"/>
      <c r="O431" s="73"/>
      <c r="P431" s="118"/>
      <c r="Q431" s="165">
        <f t="shared" si="91"/>
        <v>0</v>
      </c>
      <c r="R431" s="170"/>
      <c r="S431" s="168"/>
      <c r="T431" s="168"/>
      <c r="U431" s="168"/>
      <c r="V431" s="168"/>
      <c r="W431" s="168"/>
      <c r="X431" s="168"/>
      <c r="Y431" s="168"/>
      <c r="Z431" s="168"/>
      <c r="AA431" s="168"/>
      <c r="AB431" s="168"/>
      <c r="AC431" s="168"/>
      <c r="AD431" s="168"/>
      <c r="AE431" s="168"/>
      <c r="AF431" s="168"/>
      <c r="AG431" s="168"/>
      <c r="AH431" s="168"/>
      <c r="AI431" s="168"/>
      <c r="AJ431" s="168"/>
      <c r="AK431" s="168"/>
      <c r="AL431" s="168"/>
      <c r="AM431" s="168"/>
      <c r="AN431" s="168"/>
      <c r="AO431" s="168"/>
      <c r="AP431" s="168"/>
      <c r="AQ431" s="168"/>
      <c r="AR431" s="168"/>
      <c r="AS431" s="168"/>
      <c r="AT431" s="168"/>
      <c r="AU431" s="168"/>
      <c r="AV431" s="168"/>
      <c r="AW431" s="168"/>
    </row>
    <row r="432" spans="1:49" s="3" customFormat="1" x14ac:dyDescent="0.2">
      <c r="A432" s="255"/>
      <c r="B432" s="528"/>
      <c r="C432" s="528"/>
      <c r="D432" s="528"/>
      <c r="E432" s="528"/>
      <c r="F432" s="529"/>
      <c r="G432" s="73"/>
      <c r="H432" s="73"/>
      <c r="I432" s="73"/>
      <c r="J432" s="73"/>
      <c r="K432" s="73"/>
      <c r="L432" s="73"/>
      <c r="M432" s="73"/>
      <c r="N432" s="73"/>
      <c r="O432" s="73"/>
      <c r="P432" s="118"/>
      <c r="Q432" s="164">
        <f t="shared" si="91"/>
        <v>0</v>
      </c>
      <c r="R432" s="170"/>
      <c r="S432" s="168"/>
      <c r="T432" s="168"/>
      <c r="U432" s="168"/>
      <c r="V432" s="168"/>
      <c r="W432" s="168"/>
      <c r="X432" s="168"/>
      <c r="Y432" s="168"/>
      <c r="Z432" s="168"/>
      <c r="AA432" s="168"/>
      <c r="AB432" s="168"/>
      <c r="AC432" s="168"/>
      <c r="AD432" s="168"/>
      <c r="AE432" s="168"/>
      <c r="AF432" s="168"/>
      <c r="AG432" s="168"/>
      <c r="AH432" s="168"/>
      <c r="AI432" s="168"/>
      <c r="AJ432" s="168"/>
      <c r="AK432" s="168"/>
      <c r="AL432" s="168"/>
      <c r="AM432" s="168"/>
      <c r="AN432" s="168"/>
      <c r="AO432" s="168"/>
      <c r="AP432" s="168"/>
      <c r="AQ432" s="168"/>
      <c r="AR432" s="168"/>
      <c r="AS432" s="168"/>
      <c r="AT432" s="168"/>
      <c r="AU432" s="168"/>
      <c r="AV432" s="168"/>
      <c r="AW432" s="168"/>
    </row>
    <row r="433" spans="1:49" s="3" customFormat="1" x14ac:dyDescent="0.2">
      <c r="A433" s="255"/>
      <c r="B433" s="528"/>
      <c r="C433" s="528"/>
      <c r="D433" s="528"/>
      <c r="E433" s="528"/>
      <c r="F433" s="529"/>
      <c r="G433" s="73"/>
      <c r="H433" s="73"/>
      <c r="I433" s="73"/>
      <c r="J433" s="73"/>
      <c r="K433" s="73"/>
      <c r="L433" s="73"/>
      <c r="M433" s="73"/>
      <c r="N433" s="73"/>
      <c r="O433" s="73"/>
      <c r="P433" s="118"/>
      <c r="Q433" s="165">
        <f t="shared" si="91"/>
        <v>0</v>
      </c>
      <c r="R433" s="170"/>
      <c r="S433" s="168"/>
      <c r="T433" s="168"/>
      <c r="U433" s="168"/>
      <c r="V433" s="168"/>
      <c r="W433" s="168"/>
      <c r="X433" s="168"/>
      <c r="Y433" s="168"/>
      <c r="Z433" s="168"/>
      <c r="AA433" s="168"/>
      <c r="AB433" s="168"/>
      <c r="AC433" s="168"/>
      <c r="AD433" s="168"/>
      <c r="AE433" s="168"/>
      <c r="AF433" s="168"/>
      <c r="AG433" s="168"/>
      <c r="AH433" s="168"/>
      <c r="AI433" s="168"/>
      <c r="AJ433" s="168"/>
      <c r="AK433" s="168"/>
      <c r="AL433" s="168"/>
      <c r="AM433" s="168"/>
      <c r="AN433" s="168"/>
      <c r="AO433" s="168"/>
      <c r="AP433" s="168"/>
      <c r="AQ433" s="168"/>
      <c r="AR433" s="168"/>
      <c r="AS433" s="168"/>
      <c r="AT433" s="168"/>
      <c r="AU433" s="168"/>
      <c r="AV433" s="168"/>
      <c r="AW433" s="168"/>
    </row>
    <row r="434" spans="1:49" s="3" customFormat="1" x14ac:dyDescent="0.2">
      <c r="A434" s="255"/>
      <c r="B434" s="528"/>
      <c r="C434" s="528"/>
      <c r="D434" s="528"/>
      <c r="E434" s="528"/>
      <c r="F434" s="529"/>
      <c r="G434" s="73"/>
      <c r="H434" s="73"/>
      <c r="I434" s="73"/>
      <c r="J434" s="73"/>
      <c r="K434" s="73"/>
      <c r="L434" s="73"/>
      <c r="M434" s="73"/>
      <c r="N434" s="73"/>
      <c r="O434" s="73"/>
      <c r="P434" s="118"/>
      <c r="Q434" s="164">
        <f t="shared" si="91"/>
        <v>0</v>
      </c>
      <c r="R434" s="170"/>
      <c r="S434" s="168"/>
      <c r="T434" s="168"/>
      <c r="U434" s="168"/>
      <c r="V434" s="168"/>
      <c r="W434" s="168"/>
      <c r="X434" s="168"/>
      <c r="Y434" s="168"/>
      <c r="Z434" s="168"/>
      <c r="AA434" s="168"/>
      <c r="AB434" s="168"/>
      <c r="AC434" s="168"/>
      <c r="AD434" s="168"/>
      <c r="AE434" s="168"/>
      <c r="AF434" s="168"/>
      <c r="AG434" s="168"/>
      <c r="AH434" s="168"/>
      <c r="AI434" s="168"/>
      <c r="AJ434" s="168"/>
      <c r="AK434" s="168"/>
      <c r="AL434" s="168"/>
      <c r="AM434" s="168"/>
      <c r="AN434" s="168"/>
      <c r="AO434" s="168"/>
      <c r="AP434" s="168"/>
      <c r="AQ434" s="168"/>
      <c r="AR434" s="168"/>
      <c r="AS434" s="168"/>
      <c r="AT434" s="168"/>
      <c r="AU434" s="168"/>
      <c r="AV434" s="168"/>
      <c r="AW434" s="168"/>
    </row>
    <row r="435" spans="1:49" s="3" customFormat="1" x14ac:dyDescent="0.2">
      <c r="A435" s="255"/>
      <c r="B435" s="528"/>
      <c r="C435" s="528"/>
      <c r="D435" s="528"/>
      <c r="E435" s="528"/>
      <c r="F435" s="529"/>
      <c r="G435" s="73"/>
      <c r="H435" s="73"/>
      <c r="I435" s="73"/>
      <c r="J435" s="73"/>
      <c r="K435" s="73"/>
      <c r="L435" s="73"/>
      <c r="M435" s="73"/>
      <c r="N435" s="73"/>
      <c r="O435" s="73"/>
      <c r="P435" s="118"/>
      <c r="Q435" s="165">
        <f t="shared" si="91"/>
        <v>0</v>
      </c>
      <c r="R435" s="170"/>
      <c r="S435" s="168"/>
      <c r="T435" s="168"/>
      <c r="U435" s="168"/>
      <c r="V435" s="168"/>
      <c r="W435" s="168"/>
      <c r="X435" s="168"/>
      <c r="Y435" s="168"/>
      <c r="Z435" s="168"/>
      <c r="AA435" s="168"/>
      <c r="AB435" s="168"/>
      <c r="AC435" s="168"/>
      <c r="AD435" s="168"/>
      <c r="AE435" s="168"/>
      <c r="AF435" s="168"/>
      <c r="AG435" s="168"/>
      <c r="AH435" s="168"/>
      <c r="AI435" s="168"/>
      <c r="AJ435" s="168"/>
      <c r="AK435" s="168"/>
      <c r="AL435" s="168"/>
      <c r="AM435" s="168"/>
      <c r="AN435" s="168"/>
      <c r="AO435" s="168"/>
      <c r="AP435" s="168"/>
      <c r="AQ435" s="168"/>
      <c r="AR435" s="168"/>
      <c r="AS435" s="168"/>
      <c r="AT435" s="168"/>
      <c r="AU435" s="168"/>
      <c r="AV435" s="168"/>
      <c r="AW435" s="168"/>
    </row>
    <row r="436" spans="1:49" s="3" customFormat="1" x14ac:dyDescent="0.2">
      <c r="A436" s="255"/>
      <c r="B436" s="528"/>
      <c r="C436" s="528"/>
      <c r="D436" s="528"/>
      <c r="E436" s="528"/>
      <c r="F436" s="529"/>
      <c r="G436" s="73"/>
      <c r="H436" s="73"/>
      <c r="I436" s="73"/>
      <c r="J436" s="73"/>
      <c r="K436" s="73"/>
      <c r="L436" s="73"/>
      <c r="M436" s="73"/>
      <c r="N436" s="73"/>
      <c r="O436" s="73"/>
      <c r="P436" s="118"/>
      <c r="Q436" s="164">
        <f t="shared" si="91"/>
        <v>0</v>
      </c>
      <c r="R436" s="170"/>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row>
    <row r="437" spans="1:49" s="3" customFormat="1" x14ac:dyDescent="0.2">
      <c r="A437" s="255"/>
      <c r="B437" s="528"/>
      <c r="C437" s="528"/>
      <c r="D437" s="528"/>
      <c r="E437" s="528"/>
      <c r="F437" s="529"/>
      <c r="G437" s="73"/>
      <c r="H437" s="73"/>
      <c r="I437" s="73"/>
      <c r="J437" s="73"/>
      <c r="K437" s="73"/>
      <c r="L437" s="73"/>
      <c r="M437" s="73"/>
      <c r="N437" s="73"/>
      <c r="O437" s="73"/>
      <c r="P437" s="118"/>
      <c r="Q437" s="165">
        <f t="shared" si="91"/>
        <v>0</v>
      </c>
      <c r="R437" s="170"/>
      <c r="S437" s="168"/>
      <c r="T437" s="168"/>
      <c r="U437" s="168"/>
      <c r="V437" s="168"/>
      <c r="W437" s="168"/>
      <c r="X437" s="168"/>
      <c r="Y437" s="168"/>
      <c r="Z437" s="168"/>
      <c r="AA437" s="168"/>
      <c r="AB437" s="168"/>
      <c r="AC437" s="168"/>
      <c r="AD437" s="168"/>
      <c r="AE437" s="168"/>
      <c r="AF437" s="168"/>
      <c r="AG437" s="168"/>
      <c r="AH437" s="168"/>
      <c r="AI437" s="168"/>
      <c r="AJ437" s="168"/>
      <c r="AK437" s="168"/>
      <c r="AL437" s="168"/>
      <c r="AM437" s="168"/>
      <c r="AN437" s="168"/>
      <c r="AO437" s="168"/>
      <c r="AP437" s="168"/>
      <c r="AQ437" s="168"/>
      <c r="AR437" s="168"/>
      <c r="AS437" s="168"/>
      <c r="AT437" s="168"/>
      <c r="AU437" s="168"/>
      <c r="AV437" s="168"/>
      <c r="AW437" s="168"/>
    </row>
    <row r="438" spans="1:49" s="3" customFormat="1" x14ac:dyDescent="0.2">
      <c r="A438" s="255"/>
      <c r="B438" s="528"/>
      <c r="C438" s="528"/>
      <c r="D438" s="528"/>
      <c r="E438" s="528"/>
      <c r="F438" s="529"/>
      <c r="G438" s="73"/>
      <c r="H438" s="73"/>
      <c r="I438" s="73"/>
      <c r="J438" s="73"/>
      <c r="K438" s="73"/>
      <c r="L438" s="73"/>
      <c r="M438" s="73"/>
      <c r="N438" s="73"/>
      <c r="O438" s="73"/>
      <c r="P438" s="118"/>
      <c r="Q438" s="164">
        <f t="shared" si="91"/>
        <v>0</v>
      </c>
      <c r="R438" s="170"/>
      <c r="S438" s="168"/>
      <c r="T438" s="168"/>
      <c r="U438" s="168"/>
      <c r="V438" s="168"/>
      <c r="W438" s="168"/>
      <c r="X438" s="168"/>
      <c r="Y438" s="168"/>
      <c r="Z438" s="168"/>
      <c r="AA438" s="168"/>
      <c r="AB438" s="168"/>
      <c r="AC438" s="168"/>
      <c r="AD438" s="168"/>
      <c r="AE438" s="168"/>
      <c r="AF438" s="168"/>
      <c r="AG438" s="168"/>
      <c r="AH438" s="168"/>
      <c r="AI438" s="168"/>
      <c r="AJ438" s="168"/>
      <c r="AK438" s="168"/>
      <c r="AL438" s="168"/>
      <c r="AM438" s="168"/>
      <c r="AN438" s="168"/>
      <c r="AO438" s="168"/>
      <c r="AP438" s="168"/>
      <c r="AQ438" s="168"/>
      <c r="AR438" s="168"/>
      <c r="AS438" s="168"/>
      <c r="AT438" s="168"/>
      <c r="AU438" s="168"/>
      <c r="AV438" s="168"/>
      <c r="AW438" s="168"/>
    </row>
    <row r="439" spans="1:49" s="3" customFormat="1" x14ac:dyDescent="0.2">
      <c r="A439" s="255"/>
      <c r="B439" s="528"/>
      <c r="C439" s="528"/>
      <c r="D439" s="528"/>
      <c r="E439" s="528"/>
      <c r="F439" s="529"/>
      <c r="G439" s="73"/>
      <c r="H439" s="73"/>
      <c r="I439" s="73"/>
      <c r="J439" s="73"/>
      <c r="K439" s="73"/>
      <c r="L439" s="73"/>
      <c r="M439" s="73"/>
      <c r="N439" s="73"/>
      <c r="O439" s="73"/>
      <c r="P439" s="118"/>
      <c r="Q439" s="165">
        <f t="shared" si="91"/>
        <v>0</v>
      </c>
      <c r="R439" s="170"/>
      <c r="S439" s="168"/>
      <c r="T439" s="168"/>
      <c r="U439" s="168"/>
      <c r="V439" s="168"/>
      <c r="W439" s="168"/>
      <c r="X439" s="168"/>
      <c r="Y439" s="168"/>
      <c r="Z439" s="168"/>
      <c r="AA439" s="168"/>
      <c r="AB439" s="168"/>
      <c r="AC439" s="168"/>
      <c r="AD439" s="168"/>
      <c r="AE439" s="168"/>
      <c r="AF439" s="168"/>
      <c r="AG439" s="168"/>
      <c r="AH439" s="168"/>
      <c r="AI439" s="168"/>
      <c r="AJ439" s="168"/>
      <c r="AK439" s="168"/>
      <c r="AL439" s="168"/>
      <c r="AM439" s="168"/>
      <c r="AN439" s="168"/>
      <c r="AO439" s="168"/>
      <c r="AP439" s="168"/>
      <c r="AQ439" s="168"/>
      <c r="AR439" s="168"/>
      <c r="AS439" s="168"/>
      <c r="AT439" s="168"/>
      <c r="AU439" s="168"/>
      <c r="AV439" s="168"/>
      <c r="AW439" s="168"/>
    </row>
    <row r="440" spans="1:49" s="3" customFormat="1" x14ac:dyDescent="0.2">
      <c r="A440" s="255"/>
      <c r="B440" s="528"/>
      <c r="C440" s="528"/>
      <c r="D440" s="528"/>
      <c r="E440" s="528"/>
      <c r="F440" s="529"/>
      <c r="G440" s="73"/>
      <c r="H440" s="73"/>
      <c r="I440" s="73"/>
      <c r="J440" s="73"/>
      <c r="K440" s="73"/>
      <c r="L440" s="73"/>
      <c r="M440" s="73"/>
      <c r="N440" s="73"/>
      <c r="O440" s="73"/>
      <c r="P440" s="118"/>
      <c r="Q440" s="164">
        <f t="shared" si="91"/>
        <v>0</v>
      </c>
      <c r="R440" s="170"/>
      <c r="S440" s="168"/>
      <c r="T440" s="168"/>
      <c r="U440" s="168"/>
      <c r="V440" s="168"/>
      <c r="W440" s="168"/>
      <c r="X440" s="168"/>
      <c r="Y440" s="168"/>
      <c r="Z440" s="168"/>
      <c r="AA440" s="168"/>
      <c r="AB440" s="168"/>
      <c r="AC440" s="168"/>
      <c r="AD440" s="168"/>
      <c r="AE440" s="168"/>
      <c r="AF440" s="168"/>
      <c r="AG440" s="168"/>
      <c r="AH440" s="168"/>
      <c r="AI440" s="168"/>
      <c r="AJ440" s="168"/>
      <c r="AK440" s="168"/>
      <c r="AL440" s="168"/>
      <c r="AM440" s="168"/>
      <c r="AN440" s="168"/>
      <c r="AO440" s="168"/>
      <c r="AP440" s="168"/>
      <c r="AQ440" s="168"/>
      <c r="AR440" s="168"/>
      <c r="AS440" s="168"/>
      <c r="AT440" s="168"/>
      <c r="AU440" s="168"/>
      <c r="AV440" s="168"/>
      <c r="AW440" s="168"/>
    </row>
    <row r="441" spans="1:49" s="3" customFormat="1" x14ac:dyDescent="0.2">
      <c r="A441" s="255"/>
      <c r="B441" s="528"/>
      <c r="C441" s="528"/>
      <c r="D441" s="528"/>
      <c r="E441" s="528"/>
      <c r="F441" s="529"/>
      <c r="G441" s="73"/>
      <c r="H441" s="73"/>
      <c r="I441" s="73"/>
      <c r="J441" s="73"/>
      <c r="K441" s="73"/>
      <c r="L441" s="73"/>
      <c r="M441" s="73"/>
      <c r="N441" s="73"/>
      <c r="O441" s="73"/>
      <c r="P441" s="118"/>
      <c r="Q441" s="165">
        <f t="shared" si="91"/>
        <v>0</v>
      </c>
      <c r="R441" s="170"/>
      <c r="S441" s="168"/>
      <c r="T441" s="168"/>
      <c r="U441" s="168"/>
      <c r="V441" s="168"/>
      <c r="W441" s="168"/>
      <c r="X441" s="168"/>
      <c r="Y441" s="168"/>
      <c r="Z441" s="168"/>
      <c r="AA441" s="168"/>
      <c r="AB441" s="168"/>
      <c r="AC441" s="168"/>
      <c r="AD441" s="168"/>
      <c r="AE441" s="168"/>
      <c r="AF441" s="168"/>
      <c r="AG441" s="168"/>
      <c r="AH441" s="168"/>
      <c r="AI441" s="168"/>
      <c r="AJ441" s="168"/>
      <c r="AK441" s="168"/>
      <c r="AL441" s="168"/>
      <c r="AM441" s="168"/>
      <c r="AN441" s="168"/>
      <c r="AO441" s="168"/>
      <c r="AP441" s="168"/>
      <c r="AQ441" s="168"/>
      <c r="AR441" s="168"/>
      <c r="AS441" s="168"/>
      <c r="AT441" s="168"/>
      <c r="AU441" s="168"/>
      <c r="AV441" s="168"/>
      <c r="AW441" s="168"/>
    </row>
    <row r="442" spans="1:49" s="3" customFormat="1" x14ac:dyDescent="0.2">
      <c r="A442" s="255"/>
      <c r="B442" s="528"/>
      <c r="C442" s="528"/>
      <c r="D442" s="528"/>
      <c r="E442" s="528"/>
      <c r="F442" s="529"/>
      <c r="G442" s="73"/>
      <c r="H442" s="73"/>
      <c r="I442" s="73"/>
      <c r="J442" s="73"/>
      <c r="K442" s="73"/>
      <c r="L442" s="73"/>
      <c r="M442" s="73"/>
      <c r="N442" s="73"/>
      <c r="O442" s="73"/>
      <c r="P442" s="118"/>
      <c r="Q442" s="164">
        <f t="shared" si="91"/>
        <v>0</v>
      </c>
      <c r="R442" s="170"/>
      <c r="S442" s="168"/>
      <c r="T442" s="168"/>
      <c r="U442" s="168"/>
      <c r="V442" s="168"/>
      <c r="W442" s="168"/>
      <c r="X442" s="168"/>
      <c r="Y442" s="168"/>
      <c r="Z442" s="168"/>
      <c r="AA442" s="168"/>
      <c r="AB442" s="168"/>
      <c r="AC442" s="168"/>
      <c r="AD442" s="168"/>
      <c r="AE442" s="168"/>
      <c r="AF442" s="168"/>
      <c r="AG442" s="168"/>
      <c r="AH442" s="168"/>
      <c r="AI442" s="168"/>
      <c r="AJ442" s="168"/>
      <c r="AK442" s="168"/>
      <c r="AL442" s="168"/>
      <c r="AM442" s="168"/>
      <c r="AN442" s="168"/>
      <c r="AO442" s="168"/>
      <c r="AP442" s="168"/>
      <c r="AQ442" s="168"/>
      <c r="AR442" s="168"/>
      <c r="AS442" s="168"/>
      <c r="AT442" s="168"/>
      <c r="AU442" s="168"/>
      <c r="AV442" s="168"/>
      <c r="AW442" s="168"/>
    </row>
    <row r="443" spans="1:49" s="3" customFormat="1" ht="15.75" thickBot="1" x14ac:dyDescent="0.25">
      <c r="A443" s="257"/>
      <c r="B443" s="552"/>
      <c r="C443" s="552"/>
      <c r="D443" s="552"/>
      <c r="E443" s="552"/>
      <c r="F443" s="553"/>
      <c r="G443" s="199"/>
      <c r="H443" s="199"/>
      <c r="I443" s="199"/>
      <c r="J443" s="199"/>
      <c r="K443" s="199"/>
      <c r="L443" s="199"/>
      <c r="M443" s="199"/>
      <c r="N443" s="199"/>
      <c r="O443" s="199"/>
      <c r="P443" s="200"/>
      <c r="Q443" s="166">
        <f t="shared" si="91"/>
        <v>0</v>
      </c>
      <c r="R443" s="170"/>
      <c r="S443" s="168"/>
      <c r="T443" s="168"/>
      <c r="U443" s="168"/>
      <c r="V443" s="168"/>
      <c r="W443" s="168"/>
      <c r="X443" s="168"/>
      <c r="Y443" s="168"/>
      <c r="Z443" s="168"/>
      <c r="AA443" s="168"/>
      <c r="AB443" s="168"/>
      <c r="AC443" s="168"/>
      <c r="AD443" s="168"/>
      <c r="AE443" s="168"/>
      <c r="AF443" s="168"/>
      <c r="AG443" s="168"/>
      <c r="AH443" s="168"/>
      <c r="AI443" s="168"/>
      <c r="AJ443" s="168"/>
      <c r="AK443" s="168"/>
      <c r="AL443" s="168"/>
      <c r="AM443" s="168"/>
      <c r="AN443" s="168"/>
      <c r="AO443" s="168"/>
      <c r="AP443" s="168"/>
      <c r="AQ443" s="168"/>
      <c r="AR443" s="168"/>
      <c r="AS443" s="168"/>
      <c r="AT443" s="168"/>
      <c r="AU443" s="168"/>
      <c r="AV443" s="168"/>
      <c r="AW443" s="168"/>
    </row>
    <row r="444" spans="1:49" s="3" customFormat="1" ht="15" customHeight="1" x14ac:dyDescent="0.2">
      <c r="A444" s="530" t="s">
        <v>178</v>
      </c>
      <c r="B444" s="531"/>
      <c r="C444" s="531"/>
      <c r="D444" s="531"/>
      <c r="E444" s="531"/>
      <c r="F444" s="532"/>
      <c r="G444" s="116">
        <f>ROUND(SUM(G445:G479),2)</f>
        <v>0</v>
      </c>
      <c r="H444" s="116">
        <f t="shared" ref="H444:Q444" si="92">ROUND(SUM(H445:H479),2)</f>
        <v>0</v>
      </c>
      <c r="I444" s="116">
        <f t="shared" si="92"/>
        <v>0</v>
      </c>
      <c r="J444" s="116">
        <f t="shared" si="92"/>
        <v>0</v>
      </c>
      <c r="K444" s="116">
        <f t="shared" si="92"/>
        <v>0</v>
      </c>
      <c r="L444" s="116">
        <f t="shared" si="92"/>
        <v>0</v>
      </c>
      <c r="M444" s="116">
        <f t="shared" si="92"/>
        <v>0</v>
      </c>
      <c r="N444" s="116">
        <f t="shared" si="92"/>
        <v>0</v>
      </c>
      <c r="O444" s="116">
        <f t="shared" si="92"/>
        <v>0</v>
      </c>
      <c r="P444" s="116">
        <f t="shared" si="92"/>
        <v>0</v>
      </c>
      <c r="Q444" s="70">
        <f t="shared" si="92"/>
        <v>0</v>
      </c>
      <c r="R444" s="169" t="str">
        <f>IF(SUM(G444:P444)=SUM(Q445:Q479),"match","sum error")</f>
        <v>match</v>
      </c>
      <c r="S444" s="168"/>
      <c r="T444" s="177">
        <f>SUM(U445:AD445)</f>
        <v>0</v>
      </c>
      <c r="U444" s="172" t="str">
        <f t="shared" ref="U444:AD444" si="93">G$11</f>
        <v>PR</v>
      </c>
      <c r="V444" s="172" t="str">
        <f t="shared" si="93"/>
        <v>PM</v>
      </c>
      <c r="W444" s="172" t="str">
        <f t="shared" si="93"/>
        <v>SENG</v>
      </c>
      <c r="X444" s="172" t="str">
        <f t="shared" si="93"/>
        <v>ENG</v>
      </c>
      <c r="Y444" s="172" t="str">
        <f t="shared" si="93"/>
        <v>SDES</v>
      </c>
      <c r="Z444" s="172" t="str">
        <f t="shared" si="93"/>
        <v>DES</v>
      </c>
      <c r="AA444" s="172" t="str">
        <f t="shared" si="93"/>
        <v>TECH</v>
      </c>
      <c r="AB444" s="172" t="str">
        <f t="shared" si="93"/>
        <v>ADM</v>
      </c>
      <c r="AC444" s="172" t="str">
        <f t="shared" si="93"/>
        <v>UD1</v>
      </c>
      <c r="AD444" s="172" t="str">
        <f t="shared" si="93"/>
        <v>UD2</v>
      </c>
      <c r="AE444" s="168"/>
      <c r="AF444" s="168"/>
      <c r="AG444" s="168"/>
      <c r="AH444" s="168"/>
      <c r="AI444" s="168"/>
      <c r="AJ444" s="168"/>
      <c r="AK444" s="168"/>
      <c r="AL444" s="168"/>
      <c r="AM444" s="168"/>
      <c r="AN444" s="168"/>
      <c r="AO444" s="168"/>
      <c r="AP444" s="168"/>
      <c r="AQ444" s="168"/>
      <c r="AR444" s="168"/>
      <c r="AS444" s="168"/>
      <c r="AT444" s="168"/>
      <c r="AU444" s="168"/>
      <c r="AV444" s="168"/>
      <c r="AW444" s="168"/>
    </row>
    <row r="445" spans="1:49" s="3" customFormat="1" x14ac:dyDescent="0.2">
      <c r="A445" s="254"/>
      <c r="B445" s="528"/>
      <c r="C445" s="528"/>
      <c r="D445" s="528"/>
      <c r="E445" s="528"/>
      <c r="F445" s="529"/>
      <c r="G445" s="73"/>
      <c r="H445" s="73"/>
      <c r="I445" s="73"/>
      <c r="J445" s="73"/>
      <c r="K445" s="73"/>
      <c r="L445" s="73"/>
      <c r="M445" s="73"/>
      <c r="N445" s="73"/>
      <c r="O445" s="73"/>
      <c r="P445" s="118"/>
      <c r="Q445" s="164">
        <f>ROUND(SUM(G445:P445),2)</f>
        <v>0</v>
      </c>
      <c r="R445" s="170"/>
      <c r="S445" s="168"/>
      <c r="T445" s="168"/>
      <c r="U445" s="174">
        <f>G444*'Staffing Plan'!$M$25</f>
        <v>0</v>
      </c>
      <c r="V445" s="174">
        <f>H444*'Staffing Plan'!$M$33</f>
        <v>0</v>
      </c>
      <c r="W445" s="174">
        <f>I444*'Staffing Plan'!$M$47</f>
        <v>0</v>
      </c>
      <c r="X445" s="174">
        <f>J444*'Staffing Plan'!$M$61</f>
        <v>0</v>
      </c>
      <c r="Y445" s="174">
        <f>K444*'Staffing Plan'!$M$75</f>
        <v>0</v>
      </c>
      <c r="Z445" s="174">
        <f>L444*'Staffing Plan'!$M$89</f>
        <v>0</v>
      </c>
      <c r="AA445" s="174">
        <f>M444*'Staffing Plan'!$M$103</f>
        <v>0</v>
      </c>
      <c r="AB445" s="174">
        <f>N444*'Staffing Plan'!$M$117</f>
        <v>0</v>
      </c>
      <c r="AC445" s="174">
        <f>O444*'Staffing Plan'!$M$131</f>
        <v>0</v>
      </c>
      <c r="AD445" s="174">
        <f>P444*'Staffing Plan'!$M$145</f>
        <v>0</v>
      </c>
      <c r="AE445" s="168"/>
      <c r="AF445" s="168"/>
      <c r="AG445" s="168"/>
      <c r="AH445" s="168"/>
      <c r="AI445" s="168"/>
      <c r="AJ445" s="168"/>
      <c r="AK445" s="168"/>
      <c r="AL445" s="168"/>
      <c r="AM445" s="168"/>
      <c r="AN445" s="168"/>
      <c r="AO445" s="168"/>
      <c r="AP445" s="168"/>
      <c r="AQ445" s="168"/>
      <c r="AR445" s="168"/>
      <c r="AS445" s="168"/>
      <c r="AT445" s="168"/>
      <c r="AU445" s="168"/>
      <c r="AV445" s="168"/>
      <c r="AW445" s="168"/>
    </row>
    <row r="446" spans="1:49" s="3" customFormat="1" ht="15" customHeight="1" x14ac:dyDescent="0.2">
      <c r="A446" s="254"/>
      <c r="B446" s="528"/>
      <c r="C446" s="528"/>
      <c r="D446" s="528"/>
      <c r="E446" s="528"/>
      <c r="F446" s="529"/>
      <c r="G446" s="73"/>
      <c r="H446" s="73"/>
      <c r="I446" s="73"/>
      <c r="J446" s="73"/>
      <c r="K446" s="73"/>
      <c r="L446" s="73"/>
      <c r="M446" s="73"/>
      <c r="N446" s="73"/>
      <c r="O446" s="73"/>
      <c r="P446" s="118"/>
      <c r="Q446" s="164">
        <f t="shared" ref="Q446:Q479" si="94">ROUND(SUM(G446:P446),2)</f>
        <v>0</v>
      </c>
      <c r="R446" s="170"/>
      <c r="S446" s="168"/>
      <c r="T446" s="168"/>
      <c r="U446" s="168"/>
      <c r="V446" s="168"/>
      <c r="W446" s="168"/>
      <c r="X446" s="168"/>
      <c r="Y446" s="168"/>
      <c r="Z446" s="168"/>
      <c r="AA446" s="168"/>
      <c r="AB446" s="168"/>
      <c r="AC446" s="168"/>
      <c r="AD446" s="168"/>
      <c r="AE446" s="168"/>
      <c r="AF446" s="168"/>
      <c r="AG446" s="168"/>
      <c r="AH446" s="168"/>
      <c r="AI446" s="168"/>
      <c r="AJ446" s="168"/>
      <c r="AK446" s="168"/>
      <c r="AL446" s="168"/>
      <c r="AM446" s="168"/>
      <c r="AN446" s="168"/>
      <c r="AO446" s="168"/>
      <c r="AP446" s="168"/>
      <c r="AQ446" s="168"/>
      <c r="AR446" s="168"/>
      <c r="AS446" s="168"/>
      <c r="AT446" s="168"/>
      <c r="AU446" s="168"/>
      <c r="AV446" s="168"/>
      <c r="AW446" s="168"/>
    </row>
    <row r="447" spans="1:49" s="3" customFormat="1" ht="15" customHeight="1" x14ac:dyDescent="0.2">
      <c r="A447" s="254"/>
      <c r="B447" s="528"/>
      <c r="C447" s="528"/>
      <c r="D447" s="528"/>
      <c r="E447" s="528"/>
      <c r="F447" s="529"/>
      <c r="G447" s="73"/>
      <c r="H447" s="73"/>
      <c r="I447" s="73"/>
      <c r="J447" s="73"/>
      <c r="K447" s="73"/>
      <c r="L447" s="73"/>
      <c r="M447" s="73"/>
      <c r="N447" s="73"/>
      <c r="O447" s="73"/>
      <c r="P447" s="118"/>
      <c r="Q447" s="165">
        <f t="shared" si="94"/>
        <v>0</v>
      </c>
      <c r="R447" s="170"/>
      <c r="S447" s="168"/>
      <c r="T447" s="168"/>
      <c r="U447" s="168"/>
      <c r="V447" s="168"/>
      <c r="W447" s="168"/>
      <c r="X447" s="168"/>
      <c r="Y447" s="168"/>
      <c r="Z447" s="168"/>
      <c r="AA447" s="168"/>
      <c r="AB447" s="168"/>
      <c r="AC447" s="168"/>
      <c r="AD447" s="168"/>
      <c r="AE447" s="168"/>
      <c r="AF447" s="168"/>
      <c r="AG447" s="168"/>
      <c r="AH447" s="168"/>
      <c r="AI447" s="168"/>
      <c r="AJ447" s="168"/>
      <c r="AK447" s="168"/>
      <c r="AL447" s="168"/>
      <c r="AM447" s="168"/>
      <c r="AN447" s="168"/>
      <c r="AO447" s="168"/>
      <c r="AP447" s="168"/>
      <c r="AQ447" s="168"/>
      <c r="AR447" s="168"/>
      <c r="AS447" s="168"/>
      <c r="AT447" s="168"/>
      <c r="AU447" s="168"/>
      <c r="AV447" s="168"/>
      <c r="AW447" s="168"/>
    </row>
    <row r="448" spans="1:49" s="3" customFormat="1" ht="15" customHeight="1" x14ac:dyDescent="0.2">
      <c r="A448" s="254"/>
      <c r="B448" s="528"/>
      <c r="C448" s="528"/>
      <c r="D448" s="528"/>
      <c r="E448" s="528"/>
      <c r="F448" s="529"/>
      <c r="G448" s="73"/>
      <c r="H448" s="73"/>
      <c r="I448" s="73"/>
      <c r="J448" s="73"/>
      <c r="K448" s="73"/>
      <c r="L448" s="73"/>
      <c r="M448" s="73"/>
      <c r="N448" s="73"/>
      <c r="O448" s="73"/>
      <c r="P448" s="118"/>
      <c r="Q448" s="164">
        <f t="shared" si="94"/>
        <v>0</v>
      </c>
      <c r="R448" s="170"/>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row>
    <row r="449" spans="1:49" s="3" customFormat="1" ht="15" customHeight="1" x14ac:dyDescent="0.2">
      <c r="A449" s="254"/>
      <c r="B449" s="528"/>
      <c r="C449" s="528"/>
      <c r="D449" s="528"/>
      <c r="E449" s="528"/>
      <c r="F449" s="529"/>
      <c r="G449" s="73"/>
      <c r="H449" s="73"/>
      <c r="I449" s="73"/>
      <c r="J449" s="73"/>
      <c r="K449" s="73"/>
      <c r="L449" s="73"/>
      <c r="M449" s="73"/>
      <c r="N449" s="73"/>
      <c r="O449" s="73"/>
      <c r="P449" s="118"/>
      <c r="Q449" s="165">
        <f t="shared" si="94"/>
        <v>0</v>
      </c>
      <c r="R449" s="170"/>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8"/>
      <c r="AT449" s="168"/>
      <c r="AU449" s="168"/>
      <c r="AV449" s="168"/>
      <c r="AW449" s="168"/>
    </row>
    <row r="450" spans="1:49" s="3" customFormat="1" ht="15" customHeight="1" x14ac:dyDescent="0.2">
      <c r="A450" s="254"/>
      <c r="B450" s="528"/>
      <c r="C450" s="528"/>
      <c r="D450" s="528"/>
      <c r="E450" s="528"/>
      <c r="F450" s="529"/>
      <c r="G450" s="73"/>
      <c r="H450" s="73"/>
      <c r="I450" s="73"/>
      <c r="J450" s="73"/>
      <c r="K450" s="73"/>
      <c r="L450" s="73"/>
      <c r="M450" s="73"/>
      <c r="N450" s="73"/>
      <c r="O450" s="73"/>
      <c r="P450" s="118"/>
      <c r="Q450" s="164">
        <f t="shared" si="94"/>
        <v>0</v>
      </c>
      <c r="R450" s="170"/>
      <c r="S450" s="168"/>
      <c r="T450" s="168"/>
      <c r="U450" s="168"/>
      <c r="V450" s="168"/>
      <c r="W450" s="168"/>
      <c r="X450" s="168"/>
      <c r="Y450" s="168"/>
      <c r="Z450" s="168"/>
      <c r="AA450" s="168"/>
      <c r="AB450" s="168"/>
      <c r="AC450" s="168"/>
      <c r="AD450" s="168"/>
      <c r="AE450" s="168"/>
      <c r="AF450" s="168"/>
      <c r="AG450" s="168"/>
      <c r="AH450" s="168"/>
      <c r="AI450" s="168"/>
      <c r="AJ450" s="168"/>
      <c r="AK450" s="168"/>
      <c r="AL450" s="168"/>
      <c r="AM450" s="168"/>
      <c r="AN450" s="168"/>
      <c r="AO450" s="168"/>
      <c r="AP450" s="168"/>
      <c r="AQ450" s="168"/>
      <c r="AR450" s="168"/>
      <c r="AS450" s="168"/>
      <c r="AT450" s="168"/>
      <c r="AU450" s="168"/>
      <c r="AV450" s="168"/>
      <c r="AW450" s="168"/>
    </row>
    <row r="451" spans="1:49" s="3" customFormat="1" x14ac:dyDescent="0.2">
      <c r="A451" s="255"/>
      <c r="B451" s="528"/>
      <c r="C451" s="528"/>
      <c r="D451" s="528"/>
      <c r="E451" s="528"/>
      <c r="F451" s="529"/>
      <c r="G451" s="73"/>
      <c r="H451" s="73"/>
      <c r="I451" s="73"/>
      <c r="J451" s="73"/>
      <c r="K451" s="73"/>
      <c r="L451" s="73"/>
      <c r="M451" s="73"/>
      <c r="N451" s="73"/>
      <c r="O451" s="73"/>
      <c r="P451" s="118"/>
      <c r="Q451" s="165">
        <f t="shared" si="94"/>
        <v>0</v>
      </c>
      <c r="R451" s="170"/>
      <c r="S451" s="168"/>
      <c r="T451" s="168"/>
      <c r="U451" s="168"/>
      <c r="V451" s="168"/>
      <c r="W451" s="168"/>
      <c r="X451" s="168"/>
      <c r="Y451" s="168"/>
      <c r="Z451" s="168"/>
      <c r="AA451" s="168"/>
      <c r="AB451" s="168"/>
      <c r="AC451" s="168"/>
      <c r="AD451" s="168"/>
      <c r="AE451" s="168"/>
      <c r="AF451" s="168"/>
      <c r="AG451" s="168"/>
      <c r="AH451" s="168"/>
      <c r="AI451" s="168"/>
      <c r="AJ451" s="168"/>
      <c r="AK451" s="168"/>
      <c r="AL451" s="168"/>
      <c r="AM451" s="168"/>
      <c r="AN451" s="168"/>
      <c r="AO451" s="168"/>
      <c r="AP451" s="168"/>
      <c r="AQ451" s="168"/>
      <c r="AR451" s="168"/>
      <c r="AS451" s="168"/>
      <c r="AT451" s="168"/>
      <c r="AU451" s="168"/>
      <c r="AV451" s="168"/>
      <c r="AW451" s="168"/>
    </row>
    <row r="452" spans="1:49" s="3" customFormat="1" x14ac:dyDescent="0.2">
      <c r="A452" s="255"/>
      <c r="B452" s="528"/>
      <c r="C452" s="528"/>
      <c r="D452" s="528"/>
      <c r="E452" s="528"/>
      <c r="F452" s="529"/>
      <c r="G452" s="73"/>
      <c r="H452" s="73"/>
      <c r="I452" s="73"/>
      <c r="J452" s="73"/>
      <c r="K452" s="73"/>
      <c r="L452" s="73"/>
      <c r="M452" s="73"/>
      <c r="N452" s="73"/>
      <c r="O452" s="73"/>
      <c r="P452" s="118"/>
      <c r="Q452" s="164">
        <f t="shared" si="94"/>
        <v>0</v>
      </c>
      <c r="R452" s="170"/>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8"/>
      <c r="AT452" s="168"/>
      <c r="AU452" s="168"/>
      <c r="AV452" s="168"/>
      <c r="AW452" s="168"/>
    </row>
    <row r="453" spans="1:49" s="3" customFormat="1" x14ac:dyDescent="0.2">
      <c r="A453" s="255"/>
      <c r="B453" s="528"/>
      <c r="C453" s="528"/>
      <c r="D453" s="528"/>
      <c r="E453" s="528"/>
      <c r="F453" s="529"/>
      <c r="G453" s="73"/>
      <c r="H453" s="73"/>
      <c r="I453" s="73"/>
      <c r="J453" s="73"/>
      <c r="K453" s="73"/>
      <c r="L453" s="73"/>
      <c r="M453" s="73"/>
      <c r="N453" s="73"/>
      <c r="O453" s="73"/>
      <c r="P453" s="118"/>
      <c r="Q453" s="165">
        <f t="shared" si="94"/>
        <v>0</v>
      </c>
      <c r="R453" s="170"/>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8"/>
      <c r="AT453" s="168"/>
      <c r="AU453" s="168"/>
      <c r="AV453" s="168"/>
      <c r="AW453" s="168"/>
    </row>
    <row r="454" spans="1:49" s="3" customFormat="1" x14ac:dyDescent="0.2">
      <c r="A454" s="255"/>
      <c r="B454" s="528"/>
      <c r="C454" s="528"/>
      <c r="D454" s="528"/>
      <c r="E454" s="528"/>
      <c r="F454" s="529"/>
      <c r="G454" s="73"/>
      <c r="H454" s="73"/>
      <c r="I454" s="73"/>
      <c r="J454" s="73"/>
      <c r="K454" s="73"/>
      <c r="L454" s="73"/>
      <c r="M454" s="73"/>
      <c r="N454" s="73"/>
      <c r="O454" s="73"/>
      <c r="P454" s="118"/>
      <c r="Q454" s="164">
        <f t="shared" si="94"/>
        <v>0</v>
      </c>
      <c r="R454" s="170"/>
      <c r="S454" s="168"/>
      <c r="T454" s="168"/>
      <c r="U454" s="168"/>
      <c r="V454" s="168"/>
      <c r="W454" s="168"/>
      <c r="X454" s="168"/>
      <c r="Y454" s="168"/>
      <c r="Z454" s="168"/>
      <c r="AA454" s="168"/>
      <c r="AB454" s="168"/>
      <c r="AC454" s="168"/>
      <c r="AD454" s="168"/>
      <c r="AE454" s="168"/>
      <c r="AF454" s="168"/>
      <c r="AG454" s="168"/>
      <c r="AH454" s="168"/>
      <c r="AI454" s="168"/>
      <c r="AJ454" s="168"/>
      <c r="AK454" s="168"/>
      <c r="AL454" s="168"/>
      <c r="AM454" s="168"/>
      <c r="AN454" s="168"/>
      <c r="AO454" s="168"/>
      <c r="AP454" s="168"/>
      <c r="AQ454" s="168"/>
      <c r="AR454" s="168"/>
      <c r="AS454" s="168"/>
      <c r="AT454" s="168"/>
      <c r="AU454" s="168"/>
      <c r="AV454" s="168"/>
      <c r="AW454" s="168"/>
    </row>
    <row r="455" spans="1:49" s="3" customFormat="1" x14ac:dyDescent="0.2">
      <c r="A455" s="255"/>
      <c r="B455" s="528"/>
      <c r="C455" s="528"/>
      <c r="D455" s="528"/>
      <c r="E455" s="528"/>
      <c r="F455" s="529"/>
      <c r="G455" s="73"/>
      <c r="H455" s="73"/>
      <c r="I455" s="73"/>
      <c r="J455" s="73"/>
      <c r="K455" s="73"/>
      <c r="L455" s="73"/>
      <c r="M455" s="73"/>
      <c r="N455" s="73"/>
      <c r="O455" s="73"/>
      <c r="P455" s="118"/>
      <c r="Q455" s="165">
        <f t="shared" si="94"/>
        <v>0</v>
      </c>
      <c r="R455" s="170"/>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8"/>
      <c r="AT455" s="168"/>
      <c r="AU455" s="168"/>
      <c r="AV455" s="168"/>
      <c r="AW455" s="168"/>
    </row>
    <row r="456" spans="1:49" s="3" customFormat="1" x14ac:dyDescent="0.2">
      <c r="A456" s="255"/>
      <c r="B456" s="528"/>
      <c r="C456" s="528"/>
      <c r="D456" s="528"/>
      <c r="E456" s="528"/>
      <c r="F456" s="529"/>
      <c r="G456" s="73"/>
      <c r="H456" s="73"/>
      <c r="I456" s="73"/>
      <c r="J456" s="73"/>
      <c r="K456" s="73"/>
      <c r="L456" s="73"/>
      <c r="M456" s="73"/>
      <c r="N456" s="73"/>
      <c r="O456" s="73"/>
      <c r="P456" s="118"/>
      <c r="Q456" s="164">
        <f t="shared" si="94"/>
        <v>0</v>
      </c>
      <c r="R456" s="170"/>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8"/>
      <c r="AT456" s="168"/>
      <c r="AU456" s="168"/>
      <c r="AV456" s="168"/>
      <c r="AW456" s="168"/>
    </row>
    <row r="457" spans="1:49" s="3" customFormat="1" x14ac:dyDescent="0.2">
      <c r="A457" s="255"/>
      <c r="B457" s="528"/>
      <c r="C457" s="528"/>
      <c r="D457" s="528"/>
      <c r="E457" s="528"/>
      <c r="F457" s="529"/>
      <c r="G457" s="73"/>
      <c r="H457" s="73"/>
      <c r="I457" s="73"/>
      <c r="J457" s="73"/>
      <c r="K457" s="73"/>
      <c r="L457" s="73"/>
      <c r="M457" s="73"/>
      <c r="N457" s="73"/>
      <c r="O457" s="73"/>
      <c r="P457" s="118"/>
      <c r="Q457" s="165">
        <f t="shared" si="94"/>
        <v>0</v>
      </c>
      <c r="R457" s="170"/>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8"/>
      <c r="AT457" s="168"/>
      <c r="AU457" s="168"/>
      <c r="AV457" s="168"/>
      <c r="AW457" s="168"/>
    </row>
    <row r="458" spans="1:49" s="3" customFormat="1" x14ac:dyDescent="0.2">
      <c r="A458" s="255"/>
      <c r="B458" s="528"/>
      <c r="C458" s="528"/>
      <c r="D458" s="528"/>
      <c r="E458" s="528"/>
      <c r="F458" s="529"/>
      <c r="G458" s="73"/>
      <c r="H458" s="73"/>
      <c r="I458" s="73"/>
      <c r="J458" s="73"/>
      <c r="K458" s="73"/>
      <c r="L458" s="73"/>
      <c r="M458" s="73"/>
      <c r="N458" s="73"/>
      <c r="O458" s="73"/>
      <c r="P458" s="118"/>
      <c r="Q458" s="164">
        <f t="shared" si="94"/>
        <v>0</v>
      </c>
      <c r="R458" s="170"/>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8"/>
      <c r="AT458" s="168"/>
      <c r="AU458" s="168"/>
      <c r="AV458" s="168"/>
      <c r="AW458" s="168"/>
    </row>
    <row r="459" spans="1:49" s="3" customFormat="1" x14ac:dyDescent="0.2">
      <c r="A459" s="255"/>
      <c r="B459" s="528"/>
      <c r="C459" s="528"/>
      <c r="D459" s="528"/>
      <c r="E459" s="528"/>
      <c r="F459" s="529"/>
      <c r="G459" s="73"/>
      <c r="H459" s="73"/>
      <c r="I459" s="73"/>
      <c r="J459" s="73"/>
      <c r="K459" s="73"/>
      <c r="L459" s="73"/>
      <c r="M459" s="73"/>
      <c r="N459" s="73"/>
      <c r="O459" s="73"/>
      <c r="P459" s="118"/>
      <c r="Q459" s="165">
        <f t="shared" si="94"/>
        <v>0</v>
      </c>
      <c r="R459" s="170"/>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8"/>
      <c r="AT459" s="168"/>
      <c r="AU459" s="168"/>
      <c r="AV459" s="168"/>
      <c r="AW459" s="168"/>
    </row>
    <row r="460" spans="1:49" s="3" customFormat="1" x14ac:dyDescent="0.2">
      <c r="A460" s="255"/>
      <c r="B460" s="528"/>
      <c r="C460" s="528"/>
      <c r="D460" s="528"/>
      <c r="E460" s="528"/>
      <c r="F460" s="529"/>
      <c r="G460" s="73"/>
      <c r="H460" s="73"/>
      <c r="I460" s="73"/>
      <c r="J460" s="73"/>
      <c r="K460" s="73"/>
      <c r="L460" s="73"/>
      <c r="M460" s="73"/>
      <c r="N460" s="73"/>
      <c r="O460" s="73"/>
      <c r="P460" s="118"/>
      <c r="Q460" s="164">
        <f t="shared" si="94"/>
        <v>0</v>
      </c>
      <c r="R460" s="170"/>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8"/>
      <c r="AT460" s="168"/>
      <c r="AU460" s="168"/>
      <c r="AV460" s="168"/>
      <c r="AW460" s="168"/>
    </row>
    <row r="461" spans="1:49" s="3" customFormat="1" x14ac:dyDescent="0.2">
      <c r="A461" s="255"/>
      <c r="B461" s="528"/>
      <c r="C461" s="528"/>
      <c r="D461" s="528"/>
      <c r="E461" s="528"/>
      <c r="F461" s="529"/>
      <c r="G461" s="73"/>
      <c r="H461" s="73"/>
      <c r="I461" s="73"/>
      <c r="J461" s="73"/>
      <c r="K461" s="73"/>
      <c r="L461" s="73"/>
      <c r="M461" s="73"/>
      <c r="N461" s="73"/>
      <c r="O461" s="73"/>
      <c r="P461" s="118"/>
      <c r="Q461" s="165">
        <f t="shared" si="94"/>
        <v>0</v>
      </c>
      <c r="R461" s="170"/>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8"/>
      <c r="AT461" s="168"/>
      <c r="AU461" s="168"/>
      <c r="AV461" s="168"/>
      <c r="AW461" s="168"/>
    </row>
    <row r="462" spans="1:49" s="3" customFormat="1" x14ac:dyDescent="0.2">
      <c r="A462" s="255"/>
      <c r="B462" s="528"/>
      <c r="C462" s="528"/>
      <c r="D462" s="528"/>
      <c r="E462" s="528"/>
      <c r="F462" s="529"/>
      <c r="G462" s="73"/>
      <c r="H462" s="73"/>
      <c r="I462" s="73"/>
      <c r="J462" s="73"/>
      <c r="K462" s="73"/>
      <c r="L462" s="73"/>
      <c r="M462" s="73"/>
      <c r="N462" s="73"/>
      <c r="O462" s="73"/>
      <c r="P462" s="118"/>
      <c r="Q462" s="164">
        <f t="shared" si="94"/>
        <v>0</v>
      </c>
      <c r="R462" s="170"/>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8"/>
      <c r="AT462" s="168"/>
      <c r="AU462" s="168"/>
      <c r="AV462" s="168"/>
      <c r="AW462" s="168"/>
    </row>
    <row r="463" spans="1:49" s="3" customFormat="1" x14ac:dyDescent="0.2">
      <c r="A463" s="255"/>
      <c r="B463" s="528"/>
      <c r="C463" s="528"/>
      <c r="D463" s="528"/>
      <c r="E463" s="528"/>
      <c r="F463" s="529"/>
      <c r="G463" s="73"/>
      <c r="H463" s="73"/>
      <c r="I463" s="73"/>
      <c r="J463" s="73"/>
      <c r="K463" s="73"/>
      <c r="L463" s="73"/>
      <c r="M463" s="73"/>
      <c r="N463" s="73"/>
      <c r="O463" s="73"/>
      <c r="P463" s="118"/>
      <c r="Q463" s="165">
        <f t="shared" si="94"/>
        <v>0</v>
      </c>
      <c r="R463" s="170"/>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8"/>
      <c r="AT463" s="168"/>
      <c r="AU463" s="168"/>
      <c r="AV463" s="168"/>
      <c r="AW463" s="168"/>
    </row>
    <row r="464" spans="1:49" s="3" customFormat="1" x14ac:dyDescent="0.2">
      <c r="A464" s="255"/>
      <c r="B464" s="528"/>
      <c r="C464" s="528"/>
      <c r="D464" s="528"/>
      <c r="E464" s="528"/>
      <c r="F464" s="529"/>
      <c r="G464" s="73"/>
      <c r="H464" s="73"/>
      <c r="I464" s="73"/>
      <c r="J464" s="73"/>
      <c r="K464" s="73"/>
      <c r="L464" s="73"/>
      <c r="M464" s="73"/>
      <c r="N464" s="73"/>
      <c r="O464" s="73"/>
      <c r="P464" s="118"/>
      <c r="Q464" s="164">
        <f t="shared" si="94"/>
        <v>0</v>
      </c>
      <c r="R464" s="170"/>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8"/>
      <c r="AT464" s="168"/>
      <c r="AU464" s="168"/>
      <c r="AV464" s="168"/>
      <c r="AW464" s="168"/>
    </row>
    <row r="465" spans="1:49" s="3" customFormat="1" x14ac:dyDescent="0.2">
      <c r="A465" s="255"/>
      <c r="B465" s="528"/>
      <c r="C465" s="528"/>
      <c r="D465" s="528"/>
      <c r="E465" s="528"/>
      <c r="F465" s="529"/>
      <c r="G465" s="73"/>
      <c r="H465" s="73"/>
      <c r="I465" s="73"/>
      <c r="J465" s="73"/>
      <c r="K465" s="73"/>
      <c r="L465" s="73"/>
      <c r="M465" s="73"/>
      <c r="N465" s="73"/>
      <c r="O465" s="73"/>
      <c r="P465" s="118"/>
      <c r="Q465" s="165">
        <f t="shared" si="94"/>
        <v>0</v>
      </c>
      <c r="R465" s="170"/>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8"/>
      <c r="AT465" s="168"/>
      <c r="AU465" s="168"/>
      <c r="AV465" s="168"/>
      <c r="AW465" s="168"/>
    </row>
    <row r="466" spans="1:49" s="3" customFormat="1" x14ac:dyDescent="0.2">
      <c r="A466" s="255"/>
      <c r="B466" s="528"/>
      <c r="C466" s="528"/>
      <c r="D466" s="528"/>
      <c r="E466" s="528"/>
      <c r="F466" s="529"/>
      <c r="G466" s="73"/>
      <c r="H466" s="73"/>
      <c r="I466" s="73"/>
      <c r="J466" s="73"/>
      <c r="K466" s="73"/>
      <c r="L466" s="73"/>
      <c r="M466" s="73"/>
      <c r="N466" s="73"/>
      <c r="O466" s="73"/>
      <c r="P466" s="118"/>
      <c r="Q466" s="164">
        <f t="shared" si="94"/>
        <v>0</v>
      </c>
      <c r="R466" s="170"/>
      <c r="S466" s="168"/>
      <c r="T466" s="168"/>
      <c r="U466" s="168"/>
      <c r="V466" s="168"/>
      <c r="W466" s="168"/>
      <c r="X466" s="168"/>
      <c r="Y466" s="168"/>
      <c r="Z466" s="168"/>
      <c r="AA466" s="168"/>
      <c r="AB466" s="168"/>
      <c r="AC466" s="168"/>
      <c r="AD466" s="168"/>
      <c r="AE466" s="168"/>
      <c r="AF466" s="168"/>
      <c r="AG466" s="168"/>
      <c r="AH466" s="168"/>
      <c r="AI466" s="168"/>
      <c r="AJ466" s="168"/>
      <c r="AK466" s="168"/>
      <c r="AL466" s="168"/>
      <c r="AM466" s="168"/>
      <c r="AN466" s="168"/>
      <c r="AO466" s="168"/>
      <c r="AP466" s="168"/>
      <c r="AQ466" s="168"/>
      <c r="AR466" s="168"/>
      <c r="AS466" s="168"/>
      <c r="AT466" s="168"/>
      <c r="AU466" s="168"/>
      <c r="AV466" s="168"/>
      <c r="AW466" s="168"/>
    </row>
    <row r="467" spans="1:49" s="3" customFormat="1" x14ac:dyDescent="0.2">
      <c r="A467" s="255"/>
      <c r="B467" s="528"/>
      <c r="C467" s="528"/>
      <c r="D467" s="528"/>
      <c r="E467" s="528"/>
      <c r="F467" s="529"/>
      <c r="G467" s="73"/>
      <c r="H467" s="73"/>
      <c r="I467" s="73"/>
      <c r="J467" s="73"/>
      <c r="K467" s="73"/>
      <c r="L467" s="73"/>
      <c r="M467" s="73"/>
      <c r="N467" s="73"/>
      <c r="O467" s="73"/>
      <c r="P467" s="118"/>
      <c r="Q467" s="165">
        <f t="shared" si="94"/>
        <v>0</v>
      </c>
      <c r="R467" s="170"/>
      <c r="S467" s="168"/>
      <c r="T467" s="168"/>
      <c r="U467" s="168"/>
      <c r="V467" s="168"/>
      <c r="W467" s="168"/>
      <c r="X467" s="168"/>
      <c r="Y467" s="168"/>
      <c r="Z467" s="168"/>
      <c r="AA467" s="168"/>
      <c r="AB467" s="168"/>
      <c r="AC467" s="168"/>
      <c r="AD467" s="168"/>
      <c r="AE467" s="168"/>
      <c r="AF467" s="168"/>
      <c r="AG467" s="168"/>
      <c r="AH467" s="168"/>
      <c r="AI467" s="168"/>
      <c r="AJ467" s="168"/>
      <c r="AK467" s="168"/>
      <c r="AL467" s="168"/>
      <c r="AM467" s="168"/>
      <c r="AN467" s="168"/>
      <c r="AO467" s="168"/>
      <c r="AP467" s="168"/>
      <c r="AQ467" s="168"/>
      <c r="AR467" s="168"/>
      <c r="AS467" s="168"/>
      <c r="AT467" s="168"/>
      <c r="AU467" s="168"/>
      <c r="AV467" s="168"/>
      <c r="AW467" s="168"/>
    </row>
    <row r="468" spans="1:49" s="3" customFormat="1" x14ac:dyDescent="0.2">
      <c r="A468" s="255"/>
      <c r="B468" s="528"/>
      <c r="C468" s="528"/>
      <c r="D468" s="528"/>
      <c r="E468" s="528"/>
      <c r="F468" s="529"/>
      <c r="G468" s="73"/>
      <c r="H468" s="73"/>
      <c r="I468" s="73"/>
      <c r="J468" s="73"/>
      <c r="K468" s="73"/>
      <c r="L468" s="73"/>
      <c r="M468" s="73"/>
      <c r="N468" s="73"/>
      <c r="O468" s="73"/>
      <c r="P468" s="118"/>
      <c r="Q468" s="164">
        <f t="shared" si="94"/>
        <v>0</v>
      </c>
      <c r="R468" s="170"/>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8"/>
      <c r="AT468" s="168"/>
      <c r="AU468" s="168"/>
      <c r="AV468" s="168"/>
      <c r="AW468" s="168"/>
    </row>
    <row r="469" spans="1:49" s="3" customFormat="1" x14ac:dyDescent="0.2">
      <c r="A469" s="255"/>
      <c r="B469" s="528"/>
      <c r="C469" s="528"/>
      <c r="D469" s="528"/>
      <c r="E469" s="528"/>
      <c r="F469" s="529"/>
      <c r="G469" s="73"/>
      <c r="H469" s="73"/>
      <c r="I469" s="73"/>
      <c r="J469" s="73"/>
      <c r="K469" s="73"/>
      <c r="L469" s="73"/>
      <c r="M469" s="73"/>
      <c r="N469" s="73"/>
      <c r="O469" s="73"/>
      <c r="P469" s="118"/>
      <c r="Q469" s="165">
        <f t="shared" si="94"/>
        <v>0</v>
      </c>
      <c r="R469" s="170"/>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8"/>
      <c r="AT469" s="168"/>
      <c r="AU469" s="168"/>
      <c r="AV469" s="168"/>
      <c r="AW469" s="168"/>
    </row>
    <row r="470" spans="1:49" s="3" customFormat="1" x14ac:dyDescent="0.2">
      <c r="A470" s="255"/>
      <c r="B470" s="528"/>
      <c r="C470" s="528"/>
      <c r="D470" s="528"/>
      <c r="E470" s="528"/>
      <c r="F470" s="529"/>
      <c r="G470" s="73"/>
      <c r="H470" s="73"/>
      <c r="I470" s="73"/>
      <c r="J470" s="73"/>
      <c r="K470" s="73"/>
      <c r="L470" s="73"/>
      <c r="M470" s="73"/>
      <c r="N470" s="73"/>
      <c r="O470" s="73"/>
      <c r="P470" s="118"/>
      <c r="Q470" s="164">
        <f t="shared" si="94"/>
        <v>0</v>
      </c>
      <c r="R470" s="170"/>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row>
    <row r="471" spans="1:49" s="3" customFormat="1" x14ac:dyDescent="0.2">
      <c r="A471" s="255"/>
      <c r="B471" s="528"/>
      <c r="C471" s="528"/>
      <c r="D471" s="528"/>
      <c r="E471" s="528"/>
      <c r="F471" s="529"/>
      <c r="G471" s="73"/>
      <c r="H471" s="73"/>
      <c r="I471" s="73"/>
      <c r="J471" s="73"/>
      <c r="K471" s="73"/>
      <c r="L471" s="73"/>
      <c r="M471" s="73"/>
      <c r="N471" s="73"/>
      <c r="O471" s="73"/>
      <c r="P471" s="118"/>
      <c r="Q471" s="165">
        <f t="shared" si="94"/>
        <v>0</v>
      </c>
      <c r="R471" s="170"/>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8"/>
      <c r="AT471" s="168"/>
      <c r="AU471" s="168"/>
      <c r="AV471" s="168"/>
      <c r="AW471" s="168"/>
    </row>
    <row r="472" spans="1:49" s="3" customFormat="1" x14ac:dyDescent="0.2">
      <c r="A472" s="255"/>
      <c r="B472" s="528"/>
      <c r="C472" s="528"/>
      <c r="D472" s="528"/>
      <c r="E472" s="528"/>
      <c r="F472" s="529"/>
      <c r="G472" s="73"/>
      <c r="H472" s="73"/>
      <c r="I472" s="73"/>
      <c r="J472" s="73"/>
      <c r="K472" s="73"/>
      <c r="L472" s="73"/>
      <c r="M472" s="73"/>
      <c r="N472" s="73"/>
      <c r="O472" s="73"/>
      <c r="P472" s="118"/>
      <c r="Q472" s="164">
        <f t="shared" si="94"/>
        <v>0</v>
      </c>
      <c r="R472" s="170"/>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8"/>
      <c r="AT472" s="168"/>
      <c r="AU472" s="168"/>
      <c r="AV472" s="168"/>
      <c r="AW472" s="168"/>
    </row>
    <row r="473" spans="1:49" s="3" customFormat="1" x14ac:dyDescent="0.2">
      <c r="A473" s="255"/>
      <c r="B473" s="528"/>
      <c r="C473" s="528"/>
      <c r="D473" s="528"/>
      <c r="E473" s="528"/>
      <c r="F473" s="529"/>
      <c r="G473" s="73"/>
      <c r="H473" s="73"/>
      <c r="I473" s="73"/>
      <c r="J473" s="73"/>
      <c r="K473" s="73"/>
      <c r="L473" s="73"/>
      <c r="M473" s="73"/>
      <c r="N473" s="73"/>
      <c r="O473" s="73"/>
      <c r="P473" s="118"/>
      <c r="Q473" s="165">
        <f t="shared" si="94"/>
        <v>0</v>
      </c>
      <c r="R473" s="170"/>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8"/>
      <c r="AT473" s="168"/>
      <c r="AU473" s="168"/>
      <c r="AV473" s="168"/>
      <c r="AW473" s="168"/>
    </row>
    <row r="474" spans="1:49" s="3" customFormat="1" x14ac:dyDescent="0.2">
      <c r="A474" s="255"/>
      <c r="B474" s="528"/>
      <c r="C474" s="528"/>
      <c r="D474" s="528"/>
      <c r="E474" s="528"/>
      <c r="F474" s="529"/>
      <c r="G474" s="73"/>
      <c r="H474" s="73"/>
      <c r="I474" s="73"/>
      <c r="J474" s="73"/>
      <c r="K474" s="73"/>
      <c r="L474" s="73"/>
      <c r="M474" s="73"/>
      <c r="N474" s="73"/>
      <c r="O474" s="73"/>
      <c r="P474" s="118"/>
      <c r="Q474" s="164">
        <f t="shared" si="94"/>
        <v>0</v>
      </c>
      <c r="R474" s="170"/>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8"/>
      <c r="AT474" s="168"/>
      <c r="AU474" s="168"/>
      <c r="AV474" s="168"/>
      <c r="AW474" s="168"/>
    </row>
    <row r="475" spans="1:49" s="3" customFormat="1" x14ac:dyDescent="0.2">
      <c r="A475" s="255"/>
      <c r="B475" s="528"/>
      <c r="C475" s="528"/>
      <c r="D475" s="528"/>
      <c r="E475" s="528"/>
      <c r="F475" s="529"/>
      <c r="G475" s="73"/>
      <c r="H475" s="73"/>
      <c r="I475" s="73"/>
      <c r="J475" s="73"/>
      <c r="K475" s="73"/>
      <c r="L475" s="73"/>
      <c r="M475" s="73"/>
      <c r="N475" s="73"/>
      <c r="O475" s="73"/>
      <c r="P475" s="118"/>
      <c r="Q475" s="165">
        <f t="shared" si="94"/>
        <v>0</v>
      </c>
      <c r="R475" s="170"/>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8"/>
      <c r="AT475" s="168"/>
      <c r="AU475" s="168"/>
      <c r="AV475" s="168"/>
      <c r="AW475" s="168"/>
    </row>
    <row r="476" spans="1:49" s="3" customFormat="1" x14ac:dyDescent="0.2">
      <c r="A476" s="255"/>
      <c r="B476" s="528"/>
      <c r="C476" s="528"/>
      <c r="D476" s="528"/>
      <c r="E476" s="528"/>
      <c r="F476" s="529"/>
      <c r="G476" s="73"/>
      <c r="H476" s="73"/>
      <c r="I476" s="73"/>
      <c r="J476" s="73"/>
      <c r="K476" s="73"/>
      <c r="L476" s="73"/>
      <c r="M476" s="73"/>
      <c r="N476" s="73"/>
      <c r="O476" s="73"/>
      <c r="P476" s="118"/>
      <c r="Q476" s="164">
        <f t="shared" si="94"/>
        <v>0</v>
      </c>
      <c r="R476" s="170"/>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row>
    <row r="477" spans="1:49" s="3" customFormat="1" x14ac:dyDescent="0.2">
      <c r="A477" s="255"/>
      <c r="B477" s="528"/>
      <c r="C477" s="528"/>
      <c r="D477" s="528"/>
      <c r="E477" s="528"/>
      <c r="F477" s="529"/>
      <c r="G477" s="73"/>
      <c r="H477" s="73"/>
      <c r="I477" s="73"/>
      <c r="J477" s="73"/>
      <c r="K477" s="73"/>
      <c r="L477" s="73"/>
      <c r="M477" s="73"/>
      <c r="N477" s="73"/>
      <c r="O477" s="73"/>
      <c r="P477" s="118"/>
      <c r="Q477" s="165">
        <f t="shared" si="94"/>
        <v>0</v>
      </c>
      <c r="R477" s="170"/>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8"/>
      <c r="AT477" s="168"/>
      <c r="AU477" s="168"/>
      <c r="AV477" s="168"/>
      <c r="AW477" s="168"/>
    </row>
    <row r="478" spans="1:49" s="3" customFormat="1" x14ac:dyDescent="0.2">
      <c r="A478" s="255"/>
      <c r="B478" s="528"/>
      <c r="C478" s="528"/>
      <c r="D478" s="528"/>
      <c r="E478" s="528"/>
      <c r="F478" s="529"/>
      <c r="G478" s="73"/>
      <c r="H478" s="73"/>
      <c r="I478" s="73"/>
      <c r="J478" s="73"/>
      <c r="K478" s="73"/>
      <c r="L478" s="73"/>
      <c r="M478" s="73"/>
      <c r="N478" s="73"/>
      <c r="O478" s="73"/>
      <c r="P478" s="118"/>
      <c r="Q478" s="164">
        <f t="shared" si="94"/>
        <v>0</v>
      </c>
      <c r="R478" s="170"/>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row>
    <row r="479" spans="1:49" s="3" customFormat="1" ht="15.75" thickBot="1" x14ac:dyDescent="0.25">
      <c r="A479" s="257"/>
      <c r="B479" s="552"/>
      <c r="C479" s="552"/>
      <c r="D479" s="552"/>
      <c r="E479" s="552"/>
      <c r="F479" s="553"/>
      <c r="G479" s="199"/>
      <c r="H479" s="199"/>
      <c r="I479" s="199"/>
      <c r="J479" s="199"/>
      <c r="K479" s="199"/>
      <c r="L479" s="199"/>
      <c r="M479" s="199"/>
      <c r="N479" s="199"/>
      <c r="O479" s="199"/>
      <c r="P479" s="200"/>
      <c r="Q479" s="166">
        <f t="shared" si="94"/>
        <v>0</v>
      </c>
      <c r="R479" s="170"/>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row>
    <row r="480" spans="1:49" s="3" customFormat="1" ht="15" customHeight="1" x14ac:dyDescent="0.2">
      <c r="A480" s="530" t="s">
        <v>179</v>
      </c>
      <c r="B480" s="531"/>
      <c r="C480" s="531"/>
      <c r="D480" s="531"/>
      <c r="E480" s="531"/>
      <c r="F480" s="532"/>
      <c r="G480" s="116">
        <f>ROUND(SUM(G481:G515),2)</f>
        <v>0</v>
      </c>
      <c r="H480" s="116">
        <f t="shared" ref="H480:Q480" si="95">ROUND(SUM(H481:H515),2)</f>
        <v>0</v>
      </c>
      <c r="I480" s="116">
        <f t="shared" si="95"/>
        <v>0</v>
      </c>
      <c r="J480" s="116">
        <f t="shared" si="95"/>
        <v>0</v>
      </c>
      <c r="K480" s="116">
        <f t="shared" si="95"/>
        <v>0</v>
      </c>
      <c r="L480" s="116">
        <f t="shared" si="95"/>
        <v>0</v>
      </c>
      <c r="M480" s="116">
        <f t="shared" si="95"/>
        <v>0</v>
      </c>
      <c r="N480" s="116">
        <f t="shared" si="95"/>
        <v>0</v>
      </c>
      <c r="O480" s="116">
        <f t="shared" si="95"/>
        <v>0</v>
      </c>
      <c r="P480" s="116">
        <f t="shared" si="95"/>
        <v>0</v>
      </c>
      <c r="Q480" s="70">
        <f t="shared" si="95"/>
        <v>0</v>
      </c>
      <c r="R480" s="169" t="str">
        <f>IF(SUM(G480:P480)=SUM(Q481:Q515),"match","sum error")</f>
        <v>match</v>
      </c>
      <c r="S480" s="168"/>
      <c r="T480" s="177">
        <f>SUM(U481:AD481)</f>
        <v>0</v>
      </c>
      <c r="U480" s="172" t="str">
        <f t="shared" ref="U480:AD480" si="96">G$11</f>
        <v>PR</v>
      </c>
      <c r="V480" s="172" t="str">
        <f t="shared" si="96"/>
        <v>PM</v>
      </c>
      <c r="W480" s="172" t="str">
        <f t="shared" si="96"/>
        <v>SENG</v>
      </c>
      <c r="X480" s="172" t="str">
        <f t="shared" si="96"/>
        <v>ENG</v>
      </c>
      <c r="Y480" s="172" t="str">
        <f t="shared" si="96"/>
        <v>SDES</v>
      </c>
      <c r="Z480" s="172" t="str">
        <f t="shared" si="96"/>
        <v>DES</v>
      </c>
      <c r="AA480" s="172" t="str">
        <f t="shared" si="96"/>
        <v>TECH</v>
      </c>
      <c r="AB480" s="172" t="str">
        <f t="shared" si="96"/>
        <v>ADM</v>
      </c>
      <c r="AC480" s="172" t="str">
        <f t="shared" si="96"/>
        <v>UD1</v>
      </c>
      <c r="AD480" s="172" t="str">
        <f t="shared" si="96"/>
        <v>UD2</v>
      </c>
      <c r="AE480" s="168"/>
      <c r="AF480" s="168"/>
      <c r="AG480" s="168"/>
      <c r="AH480" s="168"/>
      <c r="AI480" s="168"/>
      <c r="AJ480" s="168"/>
      <c r="AK480" s="168"/>
      <c r="AL480" s="168"/>
      <c r="AM480" s="168"/>
      <c r="AN480" s="168"/>
      <c r="AO480" s="168"/>
      <c r="AP480" s="168"/>
      <c r="AQ480" s="168"/>
      <c r="AR480" s="168"/>
      <c r="AS480" s="168"/>
      <c r="AT480" s="168"/>
      <c r="AU480" s="168"/>
      <c r="AV480" s="168"/>
      <c r="AW480" s="168"/>
    </row>
    <row r="481" spans="1:49" s="3" customFormat="1" x14ac:dyDescent="0.2">
      <c r="A481" s="254"/>
      <c r="B481" s="528"/>
      <c r="C481" s="528"/>
      <c r="D481" s="528"/>
      <c r="E481" s="528"/>
      <c r="F481" s="529"/>
      <c r="G481" s="73"/>
      <c r="H481" s="73"/>
      <c r="I481" s="73"/>
      <c r="J481" s="73"/>
      <c r="K481" s="73"/>
      <c r="L481" s="73"/>
      <c r="M481" s="73"/>
      <c r="N481" s="73"/>
      <c r="O481" s="73"/>
      <c r="P481" s="118"/>
      <c r="Q481" s="164">
        <f>ROUND(SUM(G481:P481),2)</f>
        <v>0</v>
      </c>
      <c r="R481" s="170"/>
      <c r="S481" s="168"/>
      <c r="T481" s="168"/>
      <c r="U481" s="174">
        <f>G480*'Staffing Plan'!$M$25</f>
        <v>0</v>
      </c>
      <c r="V481" s="174">
        <f>H480*'Staffing Plan'!$M$33</f>
        <v>0</v>
      </c>
      <c r="W481" s="174">
        <f>I480*'Staffing Plan'!$M$47</f>
        <v>0</v>
      </c>
      <c r="X481" s="174">
        <f>J480*'Staffing Plan'!$M$61</f>
        <v>0</v>
      </c>
      <c r="Y481" s="174">
        <f>K480*'Staffing Plan'!$M$75</f>
        <v>0</v>
      </c>
      <c r="Z481" s="174">
        <f>L480*'Staffing Plan'!$M$89</f>
        <v>0</v>
      </c>
      <c r="AA481" s="174">
        <f>M480*'Staffing Plan'!$M$103</f>
        <v>0</v>
      </c>
      <c r="AB481" s="174">
        <f>N480*'Staffing Plan'!$M$117</f>
        <v>0</v>
      </c>
      <c r="AC481" s="174">
        <f>O480*'Staffing Plan'!$M$131</f>
        <v>0</v>
      </c>
      <c r="AD481" s="174">
        <f>P480*'Staffing Plan'!$M$145</f>
        <v>0</v>
      </c>
      <c r="AE481" s="168"/>
      <c r="AF481" s="168"/>
      <c r="AG481" s="168"/>
      <c r="AH481" s="168"/>
      <c r="AI481" s="168"/>
      <c r="AJ481" s="168"/>
      <c r="AK481" s="168"/>
      <c r="AL481" s="168"/>
      <c r="AM481" s="168"/>
      <c r="AN481" s="168"/>
      <c r="AO481" s="168"/>
      <c r="AP481" s="168"/>
      <c r="AQ481" s="168"/>
      <c r="AR481" s="168"/>
      <c r="AS481" s="168"/>
      <c r="AT481" s="168"/>
      <c r="AU481" s="168"/>
      <c r="AV481" s="168"/>
      <c r="AW481" s="168"/>
    </row>
    <row r="482" spans="1:49" s="3" customFormat="1" ht="15" customHeight="1" x14ac:dyDescent="0.2">
      <c r="A482" s="254"/>
      <c r="B482" s="528"/>
      <c r="C482" s="528"/>
      <c r="D482" s="528"/>
      <c r="E482" s="528"/>
      <c r="F482" s="529"/>
      <c r="G482" s="73"/>
      <c r="H482" s="73"/>
      <c r="I482" s="73"/>
      <c r="J482" s="73"/>
      <c r="K482" s="73"/>
      <c r="L482" s="73"/>
      <c r="M482" s="73"/>
      <c r="N482" s="73"/>
      <c r="O482" s="73"/>
      <c r="P482" s="118"/>
      <c r="Q482" s="164">
        <f t="shared" ref="Q482:Q515" si="97">ROUND(SUM(G482:P482),2)</f>
        <v>0</v>
      </c>
      <c r="R482" s="170"/>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row>
    <row r="483" spans="1:49" s="3" customFormat="1" ht="15" customHeight="1" x14ac:dyDescent="0.2">
      <c r="A483" s="254"/>
      <c r="B483" s="528"/>
      <c r="C483" s="528"/>
      <c r="D483" s="528"/>
      <c r="E483" s="528"/>
      <c r="F483" s="529"/>
      <c r="G483" s="73"/>
      <c r="H483" s="73"/>
      <c r="I483" s="73"/>
      <c r="J483" s="73"/>
      <c r="K483" s="73"/>
      <c r="L483" s="73"/>
      <c r="M483" s="73"/>
      <c r="N483" s="73"/>
      <c r="O483" s="73"/>
      <c r="P483" s="118"/>
      <c r="Q483" s="165">
        <f t="shared" si="97"/>
        <v>0</v>
      </c>
      <c r="R483" s="170"/>
      <c r="S483" s="168"/>
      <c r="T483" s="168"/>
      <c r="U483" s="168"/>
      <c r="V483" s="168"/>
      <c r="W483" s="168"/>
      <c r="X483" s="168"/>
      <c r="Y483" s="168"/>
      <c r="Z483" s="168"/>
      <c r="AA483" s="168"/>
      <c r="AB483" s="168"/>
      <c r="AC483" s="168"/>
      <c r="AD483" s="168"/>
      <c r="AE483" s="168"/>
      <c r="AF483" s="168"/>
      <c r="AG483" s="168"/>
      <c r="AH483" s="168"/>
      <c r="AI483" s="168"/>
      <c r="AJ483" s="168"/>
      <c r="AK483" s="168"/>
      <c r="AL483" s="168"/>
      <c r="AM483" s="168"/>
      <c r="AN483" s="168"/>
      <c r="AO483" s="168"/>
      <c r="AP483" s="168"/>
      <c r="AQ483" s="168"/>
      <c r="AR483" s="168"/>
      <c r="AS483" s="168"/>
      <c r="AT483" s="168"/>
      <c r="AU483" s="168"/>
      <c r="AV483" s="168"/>
      <c r="AW483" s="168"/>
    </row>
    <row r="484" spans="1:49" s="3" customFormat="1" ht="15" customHeight="1" x14ac:dyDescent="0.2">
      <c r="A484" s="254"/>
      <c r="B484" s="528"/>
      <c r="C484" s="528"/>
      <c r="D484" s="528"/>
      <c r="E484" s="528"/>
      <c r="F484" s="529"/>
      <c r="G484" s="73"/>
      <c r="H484" s="73"/>
      <c r="I484" s="73"/>
      <c r="J484" s="73"/>
      <c r="K484" s="73"/>
      <c r="L484" s="73"/>
      <c r="M484" s="73"/>
      <c r="N484" s="73"/>
      <c r="O484" s="73"/>
      <c r="P484" s="118"/>
      <c r="Q484" s="164">
        <f t="shared" si="97"/>
        <v>0</v>
      </c>
      <c r="R484" s="170"/>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row>
    <row r="485" spans="1:49" s="3" customFormat="1" ht="15" customHeight="1" x14ac:dyDescent="0.2">
      <c r="A485" s="254"/>
      <c r="B485" s="528"/>
      <c r="C485" s="528"/>
      <c r="D485" s="528"/>
      <c r="E485" s="528"/>
      <c r="F485" s="529"/>
      <c r="G485" s="73"/>
      <c r="H485" s="73"/>
      <c r="I485" s="73"/>
      <c r="J485" s="73"/>
      <c r="K485" s="73"/>
      <c r="L485" s="73"/>
      <c r="M485" s="73"/>
      <c r="N485" s="73"/>
      <c r="O485" s="73"/>
      <c r="P485" s="118"/>
      <c r="Q485" s="165">
        <f t="shared" si="97"/>
        <v>0</v>
      </c>
      <c r="R485" s="170"/>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row>
    <row r="486" spans="1:49" s="3" customFormat="1" ht="15" customHeight="1" x14ac:dyDescent="0.2">
      <c r="A486" s="254"/>
      <c r="B486" s="528"/>
      <c r="C486" s="528"/>
      <c r="D486" s="528"/>
      <c r="E486" s="528"/>
      <c r="F486" s="529"/>
      <c r="G486" s="73"/>
      <c r="H486" s="73"/>
      <c r="I486" s="73"/>
      <c r="J486" s="73"/>
      <c r="K486" s="73"/>
      <c r="L486" s="73"/>
      <c r="M486" s="73"/>
      <c r="N486" s="73"/>
      <c r="O486" s="73"/>
      <c r="P486" s="118"/>
      <c r="Q486" s="164">
        <f t="shared" si="97"/>
        <v>0</v>
      </c>
      <c r="R486" s="170"/>
      <c r="S486" s="168"/>
      <c r="T486" s="168"/>
      <c r="U486" s="168"/>
      <c r="V486" s="168"/>
      <c r="W486" s="168"/>
      <c r="X486" s="168"/>
      <c r="Y486" s="168"/>
      <c r="Z486" s="168"/>
      <c r="AA486" s="168"/>
      <c r="AB486" s="168"/>
      <c r="AC486" s="168"/>
      <c r="AD486" s="168"/>
      <c r="AE486" s="168"/>
      <c r="AF486" s="168"/>
      <c r="AG486" s="168"/>
      <c r="AH486" s="168"/>
      <c r="AI486" s="168"/>
      <c r="AJ486" s="168"/>
      <c r="AK486" s="168"/>
      <c r="AL486" s="168"/>
      <c r="AM486" s="168"/>
      <c r="AN486" s="168"/>
      <c r="AO486" s="168"/>
      <c r="AP486" s="168"/>
      <c r="AQ486" s="168"/>
      <c r="AR486" s="168"/>
      <c r="AS486" s="168"/>
      <c r="AT486" s="168"/>
      <c r="AU486" s="168"/>
      <c r="AV486" s="168"/>
      <c r="AW486" s="168"/>
    </row>
    <row r="487" spans="1:49" s="3" customFormat="1" x14ac:dyDescent="0.2">
      <c r="A487" s="255"/>
      <c r="B487" s="528"/>
      <c r="C487" s="528"/>
      <c r="D487" s="528"/>
      <c r="E487" s="528"/>
      <c r="F487" s="529"/>
      <c r="G487" s="73"/>
      <c r="H487" s="73"/>
      <c r="I487" s="73"/>
      <c r="J487" s="73"/>
      <c r="K487" s="73"/>
      <c r="L487" s="73"/>
      <c r="M487" s="73"/>
      <c r="N487" s="73"/>
      <c r="O487" s="73"/>
      <c r="P487" s="118"/>
      <c r="Q487" s="165">
        <f t="shared" si="97"/>
        <v>0</v>
      </c>
      <c r="R487" s="170"/>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row>
    <row r="488" spans="1:49" s="3" customFormat="1" x14ac:dyDescent="0.2">
      <c r="A488" s="255"/>
      <c r="B488" s="528"/>
      <c r="C488" s="528"/>
      <c r="D488" s="528"/>
      <c r="E488" s="528"/>
      <c r="F488" s="529"/>
      <c r="G488" s="73"/>
      <c r="H488" s="73"/>
      <c r="I488" s="73"/>
      <c r="J488" s="73"/>
      <c r="K488" s="73"/>
      <c r="L488" s="73"/>
      <c r="M488" s="73"/>
      <c r="N488" s="73"/>
      <c r="O488" s="73"/>
      <c r="P488" s="118"/>
      <c r="Q488" s="164">
        <f t="shared" si="97"/>
        <v>0</v>
      </c>
      <c r="R488" s="170"/>
      <c r="S488" s="168"/>
      <c r="T488" s="168"/>
      <c r="U488" s="168"/>
      <c r="V488" s="168"/>
      <c r="W488" s="168"/>
      <c r="X488" s="168"/>
      <c r="Y488" s="168"/>
      <c r="Z488" s="168"/>
      <c r="AA488" s="168"/>
      <c r="AB488" s="168"/>
      <c r="AC488" s="168"/>
      <c r="AD488" s="168"/>
      <c r="AE488" s="168"/>
      <c r="AF488" s="168"/>
      <c r="AG488" s="168"/>
      <c r="AH488" s="168"/>
      <c r="AI488" s="168"/>
      <c r="AJ488" s="168"/>
      <c r="AK488" s="168"/>
      <c r="AL488" s="168"/>
      <c r="AM488" s="168"/>
      <c r="AN488" s="168"/>
      <c r="AO488" s="168"/>
      <c r="AP488" s="168"/>
      <c r="AQ488" s="168"/>
      <c r="AR488" s="168"/>
      <c r="AS488" s="168"/>
      <c r="AT488" s="168"/>
      <c r="AU488" s="168"/>
      <c r="AV488" s="168"/>
      <c r="AW488" s="168"/>
    </row>
    <row r="489" spans="1:49" s="3" customFormat="1" x14ac:dyDescent="0.2">
      <c r="A489" s="255"/>
      <c r="B489" s="528"/>
      <c r="C489" s="528"/>
      <c r="D489" s="528"/>
      <c r="E489" s="528"/>
      <c r="F489" s="529"/>
      <c r="G489" s="73"/>
      <c r="H489" s="73"/>
      <c r="I489" s="73"/>
      <c r="J489" s="73"/>
      <c r="K489" s="73"/>
      <c r="L489" s="73"/>
      <c r="M489" s="73"/>
      <c r="N489" s="73"/>
      <c r="O489" s="73"/>
      <c r="P489" s="118"/>
      <c r="Q489" s="165">
        <f t="shared" si="97"/>
        <v>0</v>
      </c>
      <c r="R489" s="170"/>
      <c r="S489" s="168"/>
      <c r="T489" s="168"/>
      <c r="U489" s="168"/>
      <c r="V489" s="168"/>
      <c r="W489" s="168"/>
      <c r="X489" s="168"/>
      <c r="Y489" s="168"/>
      <c r="Z489" s="168"/>
      <c r="AA489" s="168"/>
      <c r="AB489" s="168"/>
      <c r="AC489" s="168"/>
      <c r="AD489" s="168"/>
      <c r="AE489" s="168"/>
      <c r="AF489" s="168"/>
      <c r="AG489" s="168"/>
      <c r="AH489" s="168"/>
      <c r="AI489" s="168"/>
      <c r="AJ489" s="168"/>
      <c r="AK489" s="168"/>
      <c r="AL489" s="168"/>
      <c r="AM489" s="168"/>
      <c r="AN489" s="168"/>
      <c r="AO489" s="168"/>
      <c r="AP489" s="168"/>
      <c r="AQ489" s="168"/>
      <c r="AR489" s="168"/>
      <c r="AS489" s="168"/>
      <c r="AT489" s="168"/>
      <c r="AU489" s="168"/>
      <c r="AV489" s="168"/>
      <c r="AW489" s="168"/>
    </row>
    <row r="490" spans="1:49" s="3" customFormat="1" x14ac:dyDescent="0.2">
      <c r="A490" s="255"/>
      <c r="B490" s="528"/>
      <c r="C490" s="528"/>
      <c r="D490" s="528"/>
      <c r="E490" s="528"/>
      <c r="F490" s="529"/>
      <c r="G490" s="73"/>
      <c r="H490" s="73"/>
      <c r="I490" s="73"/>
      <c r="J490" s="73"/>
      <c r="K490" s="73"/>
      <c r="L490" s="73"/>
      <c r="M490" s="73"/>
      <c r="N490" s="73"/>
      <c r="O490" s="73"/>
      <c r="P490" s="118"/>
      <c r="Q490" s="164">
        <f t="shared" si="97"/>
        <v>0</v>
      </c>
      <c r="R490" s="170"/>
      <c r="S490" s="168"/>
      <c r="T490" s="168"/>
      <c r="U490" s="168"/>
      <c r="V490" s="168"/>
      <c r="W490" s="168"/>
      <c r="X490" s="168"/>
      <c r="Y490" s="168"/>
      <c r="Z490" s="168"/>
      <c r="AA490" s="168"/>
      <c r="AB490" s="168"/>
      <c r="AC490" s="168"/>
      <c r="AD490" s="168"/>
      <c r="AE490" s="168"/>
      <c r="AF490" s="168"/>
      <c r="AG490" s="168"/>
      <c r="AH490" s="168"/>
      <c r="AI490" s="168"/>
      <c r="AJ490" s="168"/>
      <c r="AK490" s="168"/>
      <c r="AL490" s="168"/>
      <c r="AM490" s="168"/>
      <c r="AN490" s="168"/>
      <c r="AO490" s="168"/>
      <c r="AP490" s="168"/>
      <c r="AQ490" s="168"/>
      <c r="AR490" s="168"/>
      <c r="AS490" s="168"/>
      <c r="AT490" s="168"/>
      <c r="AU490" s="168"/>
      <c r="AV490" s="168"/>
      <c r="AW490" s="168"/>
    </row>
    <row r="491" spans="1:49" s="3" customFormat="1" x14ac:dyDescent="0.2">
      <c r="A491" s="255"/>
      <c r="B491" s="528"/>
      <c r="C491" s="528"/>
      <c r="D491" s="528"/>
      <c r="E491" s="528"/>
      <c r="F491" s="529"/>
      <c r="G491" s="73"/>
      <c r="H491" s="73"/>
      <c r="I491" s="73"/>
      <c r="J491" s="73"/>
      <c r="K491" s="73"/>
      <c r="L491" s="73"/>
      <c r="M491" s="73"/>
      <c r="N491" s="73"/>
      <c r="O491" s="73"/>
      <c r="P491" s="118"/>
      <c r="Q491" s="165">
        <f t="shared" si="97"/>
        <v>0</v>
      </c>
      <c r="R491" s="170"/>
      <c r="S491" s="168"/>
      <c r="T491" s="168"/>
      <c r="U491" s="168"/>
      <c r="V491" s="168"/>
      <c r="W491" s="168"/>
      <c r="X491" s="168"/>
      <c r="Y491" s="168"/>
      <c r="Z491" s="168"/>
      <c r="AA491" s="168"/>
      <c r="AB491" s="168"/>
      <c r="AC491" s="168"/>
      <c r="AD491" s="168"/>
      <c r="AE491" s="168"/>
      <c r="AF491" s="168"/>
      <c r="AG491" s="168"/>
      <c r="AH491" s="168"/>
      <c r="AI491" s="168"/>
      <c r="AJ491" s="168"/>
      <c r="AK491" s="168"/>
      <c r="AL491" s="168"/>
      <c r="AM491" s="168"/>
      <c r="AN491" s="168"/>
      <c r="AO491" s="168"/>
      <c r="AP491" s="168"/>
      <c r="AQ491" s="168"/>
      <c r="AR491" s="168"/>
      <c r="AS491" s="168"/>
      <c r="AT491" s="168"/>
      <c r="AU491" s="168"/>
      <c r="AV491" s="168"/>
      <c r="AW491" s="168"/>
    </row>
    <row r="492" spans="1:49" s="3" customFormat="1" x14ac:dyDescent="0.2">
      <c r="A492" s="255"/>
      <c r="B492" s="528"/>
      <c r="C492" s="528"/>
      <c r="D492" s="528"/>
      <c r="E492" s="528"/>
      <c r="F492" s="529"/>
      <c r="G492" s="73"/>
      <c r="H492" s="73"/>
      <c r="I492" s="73"/>
      <c r="J492" s="73"/>
      <c r="K492" s="73"/>
      <c r="L492" s="73"/>
      <c r="M492" s="73"/>
      <c r="N492" s="73"/>
      <c r="O492" s="73"/>
      <c r="P492" s="118"/>
      <c r="Q492" s="164">
        <f t="shared" si="97"/>
        <v>0</v>
      </c>
      <c r="R492" s="170"/>
      <c r="S492" s="168"/>
      <c r="T492" s="168"/>
      <c r="U492" s="168"/>
      <c r="V492" s="168"/>
      <c r="W492" s="168"/>
      <c r="X492" s="168"/>
      <c r="Y492" s="168"/>
      <c r="Z492" s="168"/>
      <c r="AA492" s="168"/>
      <c r="AB492" s="168"/>
      <c r="AC492" s="168"/>
      <c r="AD492" s="168"/>
      <c r="AE492" s="168"/>
      <c r="AF492" s="168"/>
      <c r="AG492" s="168"/>
      <c r="AH492" s="168"/>
      <c r="AI492" s="168"/>
      <c r="AJ492" s="168"/>
      <c r="AK492" s="168"/>
      <c r="AL492" s="168"/>
      <c r="AM492" s="168"/>
      <c r="AN492" s="168"/>
      <c r="AO492" s="168"/>
      <c r="AP492" s="168"/>
      <c r="AQ492" s="168"/>
      <c r="AR492" s="168"/>
      <c r="AS492" s="168"/>
      <c r="AT492" s="168"/>
      <c r="AU492" s="168"/>
      <c r="AV492" s="168"/>
      <c r="AW492" s="168"/>
    </row>
    <row r="493" spans="1:49" s="3" customFormat="1" x14ac:dyDescent="0.2">
      <c r="A493" s="255"/>
      <c r="B493" s="528"/>
      <c r="C493" s="528"/>
      <c r="D493" s="528"/>
      <c r="E493" s="528"/>
      <c r="F493" s="529"/>
      <c r="G493" s="73"/>
      <c r="H493" s="73"/>
      <c r="I493" s="73"/>
      <c r="J493" s="73"/>
      <c r="K493" s="73"/>
      <c r="L493" s="73"/>
      <c r="M493" s="73"/>
      <c r="N493" s="73"/>
      <c r="O493" s="73"/>
      <c r="P493" s="118"/>
      <c r="Q493" s="165">
        <f t="shared" si="97"/>
        <v>0</v>
      </c>
      <c r="R493" s="170"/>
      <c r="S493" s="168"/>
      <c r="T493" s="168"/>
      <c r="U493" s="168"/>
      <c r="V493" s="168"/>
      <c r="W493" s="168"/>
      <c r="X493" s="168"/>
      <c r="Y493" s="168"/>
      <c r="Z493" s="168"/>
      <c r="AA493" s="168"/>
      <c r="AB493" s="168"/>
      <c r="AC493" s="168"/>
      <c r="AD493" s="168"/>
      <c r="AE493" s="168"/>
      <c r="AF493" s="168"/>
      <c r="AG493" s="168"/>
      <c r="AH493" s="168"/>
      <c r="AI493" s="168"/>
      <c r="AJ493" s="168"/>
      <c r="AK493" s="168"/>
      <c r="AL493" s="168"/>
      <c r="AM493" s="168"/>
      <c r="AN493" s="168"/>
      <c r="AO493" s="168"/>
      <c r="AP493" s="168"/>
      <c r="AQ493" s="168"/>
      <c r="AR493" s="168"/>
      <c r="AS493" s="168"/>
      <c r="AT493" s="168"/>
      <c r="AU493" s="168"/>
      <c r="AV493" s="168"/>
      <c r="AW493" s="168"/>
    </row>
    <row r="494" spans="1:49" s="3" customFormat="1" x14ac:dyDescent="0.2">
      <c r="A494" s="255"/>
      <c r="B494" s="528"/>
      <c r="C494" s="528"/>
      <c r="D494" s="528"/>
      <c r="E494" s="528"/>
      <c r="F494" s="529"/>
      <c r="G494" s="73"/>
      <c r="H494" s="73"/>
      <c r="I494" s="73"/>
      <c r="J494" s="73"/>
      <c r="K494" s="73"/>
      <c r="L494" s="73"/>
      <c r="M494" s="73"/>
      <c r="N494" s="73"/>
      <c r="O494" s="73"/>
      <c r="P494" s="118"/>
      <c r="Q494" s="164">
        <f t="shared" si="97"/>
        <v>0</v>
      </c>
      <c r="R494" s="170"/>
      <c r="S494" s="168"/>
      <c r="T494" s="168"/>
      <c r="U494" s="168"/>
      <c r="V494" s="168"/>
      <c r="W494" s="168"/>
      <c r="X494" s="168"/>
      <c r="Y494" s="168"/>
      <c r="Z494" s="168"/>
      <c r="AA494" s="168"/>
      <c r="AB494" s="168"/>
      <c r="AC494" s="168"/>
      <c r="AD494" s="168"/>
      <c r="AE494" s="168"/>
      <c r="AF494" s="168"/>
      <c r="AG494" s="168"/>
      <c r="AH494" s="168"/>
      <c r="AI494" s="168"/>
      <c r="AJ494" s="168"/>
      <c r="AK494" s="168"/>
      <c r="AL494" s="168"/>
      <c r="AM494" s="168"/>
      <c r="AN494" s="168"/>
      <c r="AO494" s="168"/>
      <c r="AP494" s="168"/>
      <c r="AQ494" s="168"/>
      <c r="AR494" s="168"/>
      <c r="AS494" s="168"/>
      <c r="AT494" s="168"/>
      <c r="AU494" s="168"/>
      <c r="AV494" s="168"/>
      <c r="AW494" s="168"/>
    </row>
    <row r="495" spans="1:49" s="3" customFormat="1" x14ac:dyDescent="0.2">
      <c r="A495" s="255"/>
      <c r="B495" s="528"/>
      <c r="C495" s="528"/>
      <c r="D495" s="528"/>
      <c r="E495" s="528"/>
      <c r="F495" s="529"/>
      <c r="G495" s="73"/>
      <c r="H495" s="73"/>
      <c r="I495" s="73"/>
      <c r="J495" s="73"/>
      <c r="K495" s="73"/>
      <c r="L495" s="73"/>
      <c r="M495" s="73"/>
      <c r="N495" s="73"/>
      <c r="O495" s="73"/>
      <c r="P495" s="118"/>
      <c r="Q495" s="165">
        <f t="shared" si="97"/>
        <v>0</v>
      </c>
      <c r="R495" s="170"/>
      <c r="S495" s="168"/>
      <c r="T495" s="168"/>
      <c r="U495" s="168"/>
      <c r="V495" s="168"/>
      <c r="W495" s="168"/>
      <c r="X495" s="168"/>
      <c r="Y495" s="168"/>
      <c r="Z495" s="168"/>
      <c r="AA495" s="168"/>
      <c r="AB495" s="168"/>
      <c r="AC495" s="168"/>
      <c r="AD495" s="168"/>
      <c r="AE495" s="168"/>
      <c r="AF495" s="168"/>
      <c r="AG495" s="168"/>
      <c r="AH495" s="168"/>
      <c r="AI495" s="168"/>
      <c r="AJ495" s="168"/>
      <c r="AK495" s="168"/>
      <c r="AL495" s="168"/>
      <c r="AM495" s="168"/>
      <c r="AN495" s="168"/>
      <c r="AO495" s="168"/>
      <c r="AP495" s="168"/>
      <c r="AQ495" s="168"/>
      <c r="AR495" s="168"/>
      <c r="AS495" s="168"/>
      <c r="AT495" s="168"/>
      <c r="AU495" s="168"/>
      <c r="AV495" s="168"/>
      <c r="AW495" s="168"/>
    </row>
    <row r="496" spans="1:49" s="3" customFormat="1" x14ac:dyDescent="0.2">
      <c r="A496" s="255"/>
      <c r="B496" s="528"/>
      <c r="C496" s="528"/>
      <c r="D496" s="528"/>
      <c r="E496" s="528"/>
      <c r="F496" s="529"/>
      <c r="G496" s="73"/>
      <c r="H496" s="73"/>
      <c r="I496" s="73"/>
      <c r="J496" s="73"/>
      <c r="K496" s="73"/>
      <c r="L496" s="73"/>
      <c r="M496" s="73"/>
      <c r="N496" s="73"/>
      <c r="O496" s="73"/>
      <c r="P496" s="118"/>
      <c r="Q496" s="164">
        <f t="shared" si="97"/>
        <v>0</v>
      </c>
      <c r="R496" s="170"/>
      <c r="S496" s="168"/>
      <c r="T496" s="168"/>
      <c r="U496" s="168"/>
      <c r="V496" s="168"/>
      <c r="W496" s="168"/>
      <c r="X496" s="168"/>
      <c r="Y496" s="168"/>
      <c r="Z496" s="168"/>
      <c r="AA496" s="168"/>
      <c r="AB496" s="168"/>
      <c r="AC496" s="168"/>
      <c r="AD496" s="168"/>
      <c r="AE496" s="168"/>
      <c r="AF496" s="168"/>
      <c r="AG496" s="168"/>
      <c r="AH496" s="168"/>
      <c r="AI496" s="168"/>
      <c r="AJ496" s="168"/>
      <c r="AK496" s="168"/>
      <c r="AL496" s="168"/>
      <c r="AM496" s="168"/>
      <c r="AN496" s="168"/>
      <c r="AO496" s="168"/>
      <c r="AP496" s="168"/>
      <c r="AQ496" s="168"/>
      <c r="AR496" s="168"/>
      <c r="AS496" s="168"/>
      <c r="AT496" s="168"/>
      <c r="AU496" s="168"/>
      <c r="AV496" s="168"/>
      <c r="AW496" s="168"/>
    </row>
    <row r="497" spans="1:49" s="3" customFormat="1" x14ac:dyDescent="0.2">
      <c r="A497" s="255"/>
      <c r="B497" s="528"/>
      <c r="C497" s="528"/>
      <c r="D497" s="528"/>
      <c r="E497" s="528"/>
      <c r="F497" s="529"/>
      <c r="G497" s="73"/>
      <c r="H497" s="73"/>
      <c r="I497" s="73"/>
      <c r="J497" s="73"/>
      <c r="K497" s="73"/>
      <c r="L497" s="73"/>
      <c r="M497" s="73"/>
      <c r="N497" s="73"/>
      <c r="O497" s="73"/>
      <c r="P497" s="118"/>
      <c r="Q497" s="165">
        <f t="shared" si="97"/>
        <v>0</v>
      </c>
      <c r="R497" s="170"/>
      <c r="S497" s="168"/>
      <c r="T497" s="168"/>
      <c r="U497" s="168"/>
      <c r="V497" s="168"/>
      <c r="W497" s="168"/>
      <c r="X497" s="168"/>
      <c r="Y497" s="168"/>
      <c r="Z497" s="168"/>
      <c r="AA497" s="168"/>
      <c r="AB497" s="168"/>
      <c r="AC497" s="168"/>
      <c r="AD497" s="168"/>
      <c r="AE497" s="168"/>
      <c r="AF497" s="168"/>
      <c r="AG497" s="168"/>
      <c r="AH497" s="168"/>
      <c r="AI497" s="168"/>
      <c r="AJ497" s="168"/>
      <c r="AK497" s="168"/>
      <c r="AL497" s="168"/>
      <c r="AM497" s="168"/>
      <c r="AN497" s="168"/>
      <c r="AO497" s="168"/>
      <c r="AP497" s="168"/>
      <c r="AQ497" s="168"/>
      <c r="AR497" s="168"/>
      <c r="AS497" s="168"/>
      <c r="AT497" s="168"/>
      <c r="AU497" s="168"/>
      <c r="AV497" s="168"/>
      <c r="AW497" s="168"/>
    </row>
    <row r="498" spans="1:49" s="3" customFormat="1" x14ac:dyDescent="0.2">
      <c r="A498" s="255"/>
      <c r="B498" s="528"/>
      <c r="C498" s="528"/>
      <c r="D498" s="528"/>
      <c r="E498" s="528"/>
      <c r="F498" s="529"/>
      <c r="G498" s="73"/>
      <c r="H498" s="73"/>
      <c r="I498" s="73"/>
      <c r="J498" s="73"/>
      <c r="K498" s="73"/>
      <c r="L498" s="73"/>
      <c r="M498" s="73"/>
      <c r="N498" s="73"/>
      <c r="O498" s="73"/>
      <c r="P498" s="118"/>
      <c r="Q498" s="164">
        <f t="shared" si="97"/>
        <v>0</v>
      </c>
      <c r="R498" s="170"/>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68"/>
      <c r="AR498" s="168"/>
      <c r="AS498" s="168"/>
      <c r="AT498" s="168"/>
      <c r="AU498" s="168"/>
      <c r="AV498" s="168"/>
      <c r="AW498" s="168"/>
    </row>
    <row r="499" spans="1:49" s="3" customFormat="1" x14ac:dyDescent="0.2">
      <c r="A499" s="255"/>
      <c r="B499" s="528"/>
      <c r="C499" s="528"/>
      <c r="D499" s="528"/>
      <c r="E499" s="528"/>
      <c r="F499" s="529"/>
      <c r="G499" s="73"/>
      <c r="H499" s="73"/>
      <c r="I499" s="73"/>
      <c r="J499" s="73"/>
      <c r="K499" s="73"/>
      <c r="L499" s="73"/>
      <c r="M499" s="73"/>
      <c r="N499" s="73"/>
      <c r="O499" s="73"/>
      <c r="P499" s="118"/>
      <c r="Q499" s="165">
        <f t="shared" si="97"/>
        <v>0</v>
      </c>
      <c r="R499" s="170"/>
      <c r="S499" s="168"/>
      <c r="T499" s="168"/>
      <c r="U499" s="168"/>
      <c r="V499" s="168"/>
      <c r="W499" s="168"/>
      <c r="X499" s="168"/>
      <c r="Y499" s="168"/>
      <c r="Z499" s="168"/>
      <c r="AA499" s="168"/>
      <c r="AB499" s="168"/>
      <c r="AC499" s="168"/>
      <c r="AD499" s="168"/>
      <c r="AE499" s="168"/>
      <c r="AF499" s="168"/>
      <c r="AG499" s="168"/>
      <c r="AH499" s="168"/>
      <c r="AI499" s="168"/>
      <c r="AJ499" s="168"/>
      <c r="AK499" s="168"/>
      <c r="AL499" s="168"/>
      <c r="AM499" s="168"/>
      <c r="AN499" s="168"/>
      <c r="AO499" s="168"/>
      <c r="AP499" s="168"/>
      <c r="AQ499" s="168"/>
      <c r="AR499" s="168"/>
      <c r="AS499" s="168"/>
      <c r="AT499" s="168"/>
      <c r="AU499" s="168"/>
      <c r="AV499" s="168"/>
      <c r="AW499" s="168"/>
    </row>
    <row r="500" spans="1:49" s="3" customFormat="1" x14ac:dyDescent="0.2">
      <c r="A500" s="255"/>
      <c r="B500" s="528"/>
      <c r="C500" s="528"/>
      <c r="D500" s="528"/>
      <c r="E500" s="528"/>
      <c r="F500" s="529"/>
      <c r="G500" s="73"/>
      <c r="H500" s="73"/>
      <c r="I500" s="73"/>
      <c r="J500" s="73"/>
      <c r="K500" s="73"/>
      <c r="L500" s="73"/>
      <c r="M500" s="73"/>
      <c r="N500" s="73"/>
      <c r="O500" s="73"/>
      <c r="P500" s="118"/>
      <c r="Q500" s="164">
        <f t="shared" si="97"/>
        <v>0</v>
      </c>
      <c r="R500" s="170"/>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row>
    <row r="501" spans="1:49" s="3" customFormat="1" x14ac:dyDescent="0.2">
      <c r="A501" s="255"/>
      <c r="B501" s="528"/>
      <c r="C501" s="528"/>
      <c r="D501" s="528"/>
      <c r="E501" s="528"/>
      <c r="F501" s="529"/>
      <c r="G501" s="73"/>
      <c r="H501" s="73"/>
      <c r="I501" s="73"/>
      <c r="J501" s="73"/>
      <c r="K501" s="73"/>
      <c r="L501" s="73"/>
      <c r="M501" s="73"/>
      <c r="N501" s="73"/>
      <c r="O501" s="73"/>
      <c r="P501" s="118"/>
      <c r="Q501" s="165">
        <f t="shared" si="97"/>
        <v>0</v>
      </c>
      <c r="R501" s="170"/>
      <c r="S501" s="168"/>
      <c r="T501" s="168"/>
      <c r="U501" s="168"/>
      <c r="V501" s="168"/>
      <c r="W501" s="168"/>
      <c r="X501" s="168"/>
      <c r="Y501" s="168"/>
      <c r="Z501" s="168"/>
      <c r="AA501" s="168"/>
      <c r="AB501" s="168"/>
      <c r="AC501" s="168"/>
      <c r="AD501" s="168"/>
      <c r="AE501" s="168"/>
      <c r="AF501" s="168"/>
      <c r="AG501" s="168"/>
      <c r="AH501" s="168"/>
      <c r="AI501" s="168"/>
      <c r="AJ501" s="168"/>
      <c r="AK501" s="168"/>
      <c r="AL501" s="168"/>
      <c r="AM501" s="168"/>
      <c r="AN501" s="168"/>
      <c r="AO501" s="168"/>
      <c r="AP501" s="168"/>
      <c r="AQ501" s="168"/>
      <c r="AR501" s="168"/>
      <c r="AS501" s="168"/>
      <c r="AT501" s="168"/>
      <c r="AU501" s="168"/>
      <c r="AV501" s="168"/>
      <c r="AW501" s="168"/>
    </row>
    <row r="502" spans="1:49" s="3" customFormat="1" x14ac:dyDescent="0.2">
      <c r="A502" s="255"/>
      <c r="B502" s="528"/>
      <c r="C502" s="528"/>
      <c r="D502" s="528"/>
      <c r="E502" s="528"/>
      <c r="F502" s="529"/>
      <c r="G502" s="73"/>
      <c r="H502" s="73"/>
      <c r="I502" s="73"/>
      <c r="J502" s="73"/>
      <c r="K502" s="73"/>
      <c r="L502" s="73"/>
      <c r="M502" s="73"/>
      <c r="N502" s="73"/>
      <c r="O502" s="73"/>
      <c r="P502" s="118"/>
      <c r="Q502" s="164">
        <f t="shared" si="97"/>
        <v>0</v>
      </c>
      <c r="R502" s="170"/>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168"/>
      <c r="AU502" s="168"/>
      <c r="AV502" s="168"/>
      <c r="AW502" s="168"/>
    </row>
    <row r="503" spans="1:49" s="3" customFormat="1" x14ac:dyDescent="0.2">
      <c r="A503" s="255"/>
      <c r="B503" s="528"/>
      <c r="C503" s="528"/>
      <c r="D503" s="528"/>
      <c r="E503" s="528"/>
      <c r="F503" s="529"/>
      <c r="G503" s="73"/>
      <c r="H503" s="73"/>
      <c r="I503" s="73"/>
      <c r="J503" s="73"/>
      <c r="K503" s="73"/>
      <c r="L503" s="73"/>
      <c r="M503" s="73"/>
      <c r="N503" s="73"/>
      <c r="O503" s="73"/>
      <c r="P503" s="118"/>
      <c r="Q503" s="165">
        <f t="shared" si="97"/>
        <v>0</v>
      </c>
      <c r="R503" s="170"/>
      <c r="S503" s="168"/>
      <c r="T503" s="168"/>
      <c r="U503" s="168"/>
      <c r="V503" s="168"/>
      <c r="W503" s="168"/>
      <c r="X503" s="168"/>
      <c r="Y503" s="168"/>
      <c r="Z503" s="168"/>
      <c r="AA503" s="168"/>
      <c r="AB503" s="168"/>
      <c r="AC503" s="168"/>
      <c r="AD503" s="168"/>
      <c r="AE503" s="168"/>
      <c r="AF503" s="168"/>
      <c r="AG503" s="168"/>
      <c r="AH503" s="168"/>
      <c r="AI503" s="168"/>
      <c r="AJ503" s="168"/>
      <c r="AK503" s="168"/>
      <c r="AL503" s="168"/>
      <c r="AM503" s="168"/>
      <c r="AN503" s="168"/>
      <c r="AO503" s="168"/>
      <c r="AP503" s="168"/>
      <c r="AQ503" s="168"/>
      <c r="AR503" s="168"/>
      <c r="AS503" s="168"/>
      <c r="AT503" s="168"/>
      <c r="AU503" s="168"/>
      <c r="AV503" s="168"/>
      <c r="AW503" s="168"/>
    </row>
    <row r="504" spans="1:49" s="3" customFormat="1" x14ac:dyDescent="0.2">
      <c r="A504" s="255"/>
      <c r="B504" s="528"/>
      <c r="C504" s="528"/>
      <c r="D504" s="528"/>
      <c r="E504" s="528"/>
      <c r="F504" s="529"/>
      <c r="G504" s="73"/>
      <c r="H504" s="73"/>
      <c r="I504" s="73"/>
      <c r="J504" s="73"/>
      <c r="K504" s="73"/>
      <c r="L504" s="73"/>
      <c r="M504" s="73"/>
      <c r="N504" s="73"/>
      <c r="O504" s="73"/>
      <c r="P504" s="118"/>
      <c r="Q504" s="164">
        <f t="shared" si="97"/>
        <v>0</v>
      </c>
      <c r="R504" s="170"/>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row>
    <row r="505" spans="1:49" s="3" customFormat="1" x14ac:dyDescent="0.2">
      <c r="A505" s="255"/>
      <c r="B505" s="528"/>
      <c r="C505" s="528"/>
      <c r="D505" s="528"/>
      <c r="E505" s="528"/>
      <c r="F505" s="529"/>
      <c r="G505" s="73"/>
      <c r="H505" s="73"/>
      <c r="I505" s="73"/>
      <c r="J505" s="73"/>
      <c r="K505" s="73"/>
      <c r="L505" s="73"/>
      <c r="M505" s="73"/>
      <c r="N505" s="73"/>
      <c r="O505" s="73"/>
      <c r="P505" s="118"/>
      <c r="Q505" s="165">
        <f t="shared" si="97"/>
        <v>0</v>
      </c>
      <c r="R505" s="170"/>
      <c r="S505" s="168"/>
      <c r="T505" s="168"/>
      <c r="U505" s="168"/>
      <c r="V505" s="168"/>
      <c r="W505" s="168"/>
      <c r="X505" s="168"/>
      <c r="Y505" s="168"/>
      <c r="Z505" s="168"/>
      <c r="AA505" s="168"/>
      <c r="AB505" s="168"/>
      <c r="AC505" s="168"/>
      <c r="AD505" s="168"/>
      <c r="AE505" s="168"/>
      <c r="AF505" s="168"/>
      <c r="AG505" s="168"/>
      <c r="AH505" s="168"/>
      <c r="AI505" s="168"/>
      <c r="AJ505" s="168"/>
      <c r="AK505" s="168"/>
      <c r="AL505" s="168"/>
      <c r="AM505" s="168"/>
      <c r="AN505" s="168"/>
      <c r="AO505" s="168"/>
      <c r="AP505" s="168"/>
      <c r="AQ505" s="168"/>
      <c r="AR505" s="168"/>
      <c r="AS505" s="168"/>
      <c r="AT505" s="168"/>
      <c r="AU505" s="168"/>
      <c r="AV505" s="168"/>
      <c r="AW505" s="168"/>
    </row>
    <row r="506" spans="1:49" s="3" customFormat="1" x14ac:dyDescent="0.2">
      <c r="A506" s="255"/>
      <c r="B506" s="528"/>
      <c r="C506" s="528"/>
      <c r="D506" s="528"/>
      <c r="E506" s="528"/>
      <c r="F506" s="529"/>
      <c r="G506" s="73"/>
      <c r="H506" s="73"/>
      <c r="I506" s="73"/>
      <c r="J506" s="73"/>
      <c r="K506" s="73"/>
      <c r="L506" s="73"/>
      <c r="M506" s="73"/>
      <c r="N506" s="73"/>
      <c r="O506" s="73"/>
      <c r="P506" s="118"/>
      <c r="Q506" s="164">
        <f t="shared" si="97"/>
        <v>0</v>
      </c>
      <c r="R506" s="170"/>
      <c r="S506" s="168"/>
      <c r="T506" s="168"/>
      <c r="U506" s="168"/>
      <c r="V506" s="168"/>
      <c r="W506" s="168"/>
      <c r="X506" s="168"/>
      <c r="Y506" s="168"/>
      <c r="Z506" s="168"/>
      <c r="AA506" s="168"/>
      <c r="AB506" s="168"/>
      <c r="AC506" s="168"/>
      <c r="AD506" s="168"/>
      <c r="AE506" s="168"/>
      <c r="AF506" s="168"/>
      <c r="AG506" s="168"/>
      <c r="AH506" s="168"/>
      <c r="AI506" s="168"/>
      <c r="AJ506" s="168"/>
      <c r="AK506" s="168"/>
      <c r="AL506" s="168"/>
      <c r="AM506" s="168"/>
      <c r="AN506" s="168"/>
      <c r="AO506" s="168"/>
      <c r="AP506" s="168"/>
      <c r="AQ506" s="168"/>
      <c r="AR506" s="168"/>
      <c r="AS506" s="168"/>
      <c r="AT506" s="168"/>
      <c r="AU506" s="168"/>
      <c r="AV506" s="168"/>
      <c r="AW506" s="168"/>
    </row>
    <row r="507" spans="1:49" s="3" customFormat="1" x14ac:dyDescent="0.2">
      <c r="A507" s="255"/>
      <c r="B507" s="528"/>
      <c r="C507" s="528"/>
      <c r="D507" s="528"/>
      <c r="E507" s="528"/>
      <c r="F507" s="529"/>
      <c r="G507" s="73"/>
      <c r="H507" s="73"/>
      <c r="I507" s="73"/>
      <c r="J507" s="73"/>
      <c r="K507" s="73"/>
      <c r="L507" s="73"/>
      <c r="M507" s="73"/>
      <c r="N507" s="73"/>
      <c r="O507" s="73"/>
      <c r="P507" s="118"/>
      <c r="Q507" s="165">
        <f t="shared" si="97"/>
        <v>0</v>
      </c>
      <c r="R507" s="170"/>
      <c r="S507" s="168"/>
      <c r="T507" s="168"/>
      <c r="U507" s="168"/>
      <c r="V507" s="168"/>
      <c r="W507" s="168"/>
      <c r="X507" s="168"/>
      <c r="Y507" s="168"/>
      <c r="Z507" s="168"/>
      <c r="AA507" s="168"/>
      <c r="AB507" s="168"/>
      <c r="AC507" s="168"/>
      <c r="AD507" s="168"/>
      <c r="AE507" s="168"/>
      <c r="AF507" s="168"/>
      <c r="AG507" s="168"/>
      <c r="AH507" s="168"/>
      <c r="AI507" s="168"/>
      <c r="AJ507" s="168"/>
      <c r="AK507" s="168"/>
      <c r="AL507" s="168"/>
      <c r="AM507" s="168"/>
      <c r="AN507" s="168"/>
      <c r="AO507" s="168"/>
      <c r="AP507" s="168"/>
      <c r="AQ507" s="168"/>
      <c r="AR507" s="168"/>
      <c r="AS507" s="168"/>
      <c r="AT507" s="168"/>
      <c r="AU507" s="168"/>
      <c r="AV507" s="168"/>
      <c r="AW507" s="168"/>
    </row>
    <row r="508" spans="1:49" s="3" customFormat="1" x14ac:dyDescent="0.2">
      <c r="A508" s="255"/>
      <c r="B508" s="528"/>
      <c r="C508" s="528"/>
      <c r="D508" s="528"/>
      <c r="E508" s="528"/>
      <c r="F508" s="529"/>
      <c r="G508" s="73"/>
      <c r="H508" s="73"/>
      <c r="I508" s="73"/>
      <c r="J508" s="73"/>
      <c r="K508" s="73"/>
      <c r="L508" s="73"/>
      <c r="M508" s="73"/>
      <c r="N508" s="73"/>
      <c r="O508" s="73"/>
      <c r="P508" s="118"/>
      <c r="Q508" s="164">
        <f t="shared" si="97"/>
        <v>0</v>
      </c>
      <c r="R508" s="170"/>
      <c r="S508" s="168"/>
      <c r="T508" s="168"/>
      <c r="U508" s="168"/>
      <c r="V508" s="168"/>
      <c r="W508" s="168"/>
      <c r="X508" s="168"/>
      <c r="Y508" s="168"/>
      <c r="Z508" s="168"/>
      <c r="AA508" s="168"/>
      <c r="AB508" s="168"/>
      <c r="AC508" s="168"/>
      <c r="AD508" s="168"/>
      <c r="AE508" s="168"/>
      <c r="AF508" s="168"/>
      <c r="AG508" s="168"/>
      <c r="AH508" s="168"/>
      <c r="AI508" s="168"/>
      <c r="AJ508" s="168"/>
      <c r="AK508" s="168"/>
      <c r="AL508" s="168"/>
      <c r="AM508" s="168"/>
      <c r="AN508" s="168"/>
      <c r="AO508" s="168"/>
      <c r="AP508" s="168"/>
      <c r="AQ508" s="168"/>
      <c r="AR508" s="168"/>
      <c r="AS508" s="168"/>
      <c r="AT508" s="168"/>
      <c r="AU508" s="168"/>
      <c r="AV508" s="168"/>
      <c r="AW508" s="168"/>
    </row>
    <row r="509" spans="1:49" s="3" customFormat="1" x14ac:dyDescent="0.2">
      <c r="A509" s="255"/>
      <c r="B509" s="528"/>
      <c r="C509" s="528"/>
      <c r="D509" s="528"/>
      <c r="E509" s="528"/>
      <c r="F509" s="529"/>
      <c r="G509" s="73"/>
      <c r="H509" s="73"/>
      <c r="I509" s="73"/>
      <c r="J509" s="73"/>
      <c r="K509" s="73"/>
      <c r="L509" s="73"/>
      <c r="M509" s="73"/>
      <c r="N509" s="73"/>
      <c r="O509" s="73"/>
      <c r="P509" s="118"/>
      <c r="Q509" s="165">
        <f t="shared" si="97"/>
        <v>0</v>
      </c>
      <c r="R509" s="170"/>
      <c r="S509" s="168"/>
      <c r="T509" s="168"/>
      <c r="U509" s="168"/>
      <c r="V509" s="168"/>
      <c r="W509" s="168"/>
      <c r="X509" s="168"/>
      <c r="Y509" s="168"/>
      <c r="Z509" s="168"/>
      <c r="AA509" s="168"/>
      <c r="AB509" s="168"/>
      <c r="AC509" s="168"/>
      <c r="AD509" s="168"/>
      <c r="AE509" s="168"/>
      <c r="AF509" s="168"/>
      <c r="AG509" s="168"/>
      <c r="AH509" s="168"/>
      <c r="AI509" s="168"/>
      <c r="AJ509" s="168"/>
      <c r="AK509" s="168"/>
      <c r="AL509" s="168"/>
      <c r="AM509" s="168"/>
      <c r="AN509" s="168"/>
      <c r="AO509" s="168"/>
      <c r="AP509" s="168"/>
      <c r="AQ509" s="168"/>
      <c r="AR509" s="168"/>
      <c r="AS509" s="168"/>
      <c r="AT509" s="168"/>
      <c r="AU509" s="168"/>
      <c r="AV509" s="168"/>
      <c r="AW509" s="168"/>
    </row>
    <row r="510" spans="1:49" s="3" customFormat="1" x14ac:dyDescent="0.2">
      <c r="A510" s="255"/>
      <c r="B510" s="528"/>
      <c r="C510" s="528"/>
      <c r="D510" s="528"/>
      <c r="E510" s="528"/>
      <c r="F510" s="529"/>
      <c r="G510" s="73"/>
      <c r="H510" s="73"/>
      <c r="I510" s="73"/>
      <c r="J510" s="73"/>
      <c r="K510" s="73"/>
      <c r="L510" s="73"/>
      <c r="M510" s="73"/>
      <c r="N510" s="73"/>
      <c r="O510" s="73"/>
      <c r="P510" s="118"/>
      <c r="Q510" s="164">
        <f t="shared" si="97"/>
        <v>0</v>
      </c>
      <c r="R510" s="170"/>
      <c r="S510" s="168"/>
      <c r="T510" s="168"/>
      <c r="U510" s="168"/>
      <c r="V510" s="168"/>
      <c r="W510" s="168"/>
      <c r="X510" s="168"/>
      <c r="Y510" s="168"/>
      <c r="Z510" s="168"/>
      <c r="AA510" s="168"/>
      <c r="AB510" s="168"/>
      <c r="AC510" s="168"/>
      <c r="AD510" s="168"/>
      <c r="AE510" s="168"/>
      <c r="AF510" s="168"/>
      <c r="AG510" s="168"/>
      <c r="AH510" s="168"/>
      <c r="AI510" s="168"/>
      <c r="AJ510" s="168"/>
      <c r="AK510" s="168"/>
      <c r="AL510" s="168"/>
      <c r="AM510" s="168"/>
      <c r="AN510" s="168"/>
      <c r="AO510" s="168"/>
      <c r="AP510" s="168"/>
      <c r="AQ510" s="168"/>
      <c r="AR510" s="168"/>
      <c r="AS510" s="168"/>
      <c r="AT510" s="168"/>
      <c r="AU510" s="168"/>
      <c r="AV510" s="168"/>
      <c r="AW510" s="168"/>
    </row>
    <row r="511" spans="1:49" s="3" customFormat="1" x14ac:dyDescent="0.2">
      <c r="A511" s="255"/>
      <c r="B511" s="528"/>
      <c r="C511" s="528"/>
      <c r="D511" s="528"/>
      <c r="E511" s="528"/>
      <c r="F511" s="529"/>
      <c r="G511" s="73"/>
      <c r="H511" s="73"/>
      <c r="I511" s="73"/>
      <c r="J511" s="73"/>
      <c r="K511" s="73"/>
      <c r="L511" s="73"/>
      <c r="M511" s="73"/>
      <c r="N511" s="73"/>
      <c r="O511" s="73"/>
      <c r="P511" s="118"/>
      <c r="Q511" s="165">
        <f t="shared" si="97"/>
        <v>0</v>
      </c>
      <c r="R511" s="170"/>
      <c r="S511" s="168"/>
      <c r="T511" s="168"/>
      <c r="U511" s="168"/>
      <c r="V511" s="168"/>
      <c r="W511" s="168"/>
      <c r="X511" s="168"/>
      <c r="Y511" s="168"/>
      <c r="Z511" s="168"/>
      <c r="AA511" s="168"/>
      <c r="AB511" s="168"/>
      <c r="AC511" s="168"/>
      <c r="AD511" s="168"/>
      <c r="AE511" s="168"/>
      <c r="AF511" s="168"/>
      <c r="AG511" s="168"/>
      <c r="AH511" s="168"/>
      <c r="AI511" s="168"/>
      <c r="AJ511" s="168"/>
      <c r="AK511" s="168"/>
      <c r="AL511" s="168"/>
      <c r="AM511" s="168"/>
      <c r="AN511" s="168"/>
      <c r="AO511" s="168"/>
      <c r="AP511" s="168"/>
      <c r="AQ511" s="168"/>
      <c r="AR511" s="168"/>
      <c r="AS511" s="168"/>
      <c r="AT511" s="168"/>
      <c r="AU511" s="168"/>
      <c r="AV511" s="168"/>
      <c r="AW511" s="168"/>
    </row>
    <row r="512" spans="1:49" s="3" customFormat="1" x14ac:dyDescent="0.2">
      <c r="A512" s="255"/>
      <c r="B512" s="528"/>
      <c r="C512" s="528"/>
      <c r="D512" s="528"/>
      <c r="E512" s="528"/>
      <c r="F512" s="529"/>
      <c r="G512" s="73"/>
      <c r="H512" s="73"/>
      <c r="I512" s="73"/>
      <c r="J512" s="73"/>
      <c r="K512" s="73"/>
      <c r="L512" s="73"/>
      <c r="M512" s="73"/>
      <c r="N512" s="73"/>
      <c r="O512" s="73"/>
      <c r="P512" s="118"/>
      <c r="Q512" s="164">
        <f t="shared" si="97"/>
        <v>0</v>
      </c>
      <c r="R512" s="170"/>
      <c r="S512" s="168"/>
      <c r="T512" s="168"/>
      <c r="U512" s="168"/>
      <c r="V512" s="168"/>
      <c r="W512" s="168"/>
      <c r="X512" s="168"/>
      <c r="Y512" s="168"/>
      <c r="Z512" s="168"/>
      <c r="AA512" s="168"/>
      <c r="AB512" s="168"/>
      <c r="AC512" s="168"/>
      <c r="AD512" s="168"/>
      <c r="AE512" s="168"/>
      <c r="AF512" s="168"/>
      <c r="AG512" s="168"/>
      <c r="AH512" s="168"/>
      <c r="AI512" s="168"/>
      <c r="AJ512" s="168"/>
      <c r="AK512" s="168"/>
      <c r="AL512" s="168"/>
      <c r="AM512" s="168"/>
      <c r="AN512" s="168"/>
      <c r="AO512" s="168"/>
      <c r="AP512" s="168"/>
      <c r="AQ512" s="168"/>
      <c r="AR512" s="168"/>
      <c r="AS512" s="168"/>
      <c r="AT512" s="168"/>
      <c r="AU512" s="168"/>
      <c r="AV512" s="168"/>
      <c r="AW512" s="168"/>
    </row>
    <row r="513" spans="1:49" s="3" customFormat="1" x14ac:dyDescent="0.2">
      <c r="A513" s="255"/>
      <c r="B513" s="528"/>
      <c r="C513" s="528"/>
      <c r="D513" s="528"/>
      <c r="E513" s="528"/>
      <c r="F513" s="529"/>
      <c r="G513" s="73"/>
      <c r="H513" s="73"/>
      <c r="I513" s="73"/>
      <c r="J513" s="73"/>
      <c r="K513" s="73"/>
      <c r="L513" s="73"/>
      <c r="M513" s="73"/>
      <c r="N513" s="73"/>
      <c r="O513" s="73"/>
      <c r="P513" s="118"/>
      <c r="Q513" s="165">
        <f t="shared" si="97"/>
        <v>0</v>
      </c>
      <c r="R513" s="170"/>
      <c r="S513" s="168"/>
      <c r="T513" s="168"/>
      <c r="U513" s="168"/>
      <c r="V513" s="168"/>
      <c r="W513" s="168"/>
      <c r="X513" s="168"/>
      <c r="Y513" s="168"/>
      <c r="Z513" s="168"/>
      <c r="AA513" s="168"/>
      <c r="AB513" s="168"/>
      <c r="AC513" s="168"/>
      <c r="AD513" s="168"/>
      <c r="AE513" s="168"/>
      <c r="AF513" s="168"/>
      <c r="AG513" s="168"/>
      <c r="AH513" s="168"/>
      <c r="AI513" s="168"/>
      <c r="AJ513" s="168"/>
      <c r="AK513" s="168"/>
      <c r="AL513" s="168"/>
      <c r="AM513" s="168"/>
      <c r="AN513" s="168"/>
      <c r="AO513" s="168"/>
      <c r="AP513" s="168"/>
      <c r="AQ513" s="168"/>
      <c r="AR513" s="168"/>
      <c r="AS513" s="168"/>
      <c r="AT513" s="168"/>
      <c r="AU513" s="168"/>
      <c r="AV513" s="168"/>
      <c r="AW513" s="168"/>
    </row>
    <row r="514" spans="1:49" s="3" customFormat="1" x14ac:dyDescent="0.2">
      <c r="A514" s="255"/>
      <c r="B514" s="528"/>
      <c r="C514" s="528"/>
      <c r="D514" s="528"/>
      <c r="E514" s="528"/>
      <c r="F514" s="529"/>
      <c r="G514" s="73"/>
      <c r="H514" s="73"/>
      <c r="I514" s="73"/>
      <c r="J514" s="73"/>
      <c r="K514" s="73"/>
      <c r="L514" s="73"/>
      <c r="M514" s="73"/>
      <c r="N514" s="73"/>
      <c r="O514" s="73"/>
      <c r="P514" s="118"/>
      <c r="Q514" s="164">
        <f t="shared" si="97"/>
        <v>0</v>
      </c>
      <c r="R514" s="170"/>
      <c r="S514" s="168"/>
      <c r="T514" s="168"/>
      <c r="U514" s="168"/>
      <c r="V514" s="168"/>
      <c r="W514" s="168"/>
      <c r="X514" s="168"/>
      <c r="Y514" s="168"/>
      <c r="Z514" s="168"/>
      <c r="AA514" s="168"/>
      <c r="AB514" s="168"/>
      <c r="AC514" s="168"/>
      <c r="AD514" s="168"/>
      <c r="AE514" s="168"/>
      <c r="AF514" s="168"/>
      <c r="AG514" s="168"/>
      <c r="AH514" s="168"/>
      <c r="AI514" s="168"/>
      <c r="AJ514" s="168"/>
      <c r="AK514" s="168"/>
      <c r="AL514" s="168"/>
      <c r="AM514" s="168"/>
      <c r="AN514" s="168"/>
      <c r="AO514" s="168"/>
      <c r="AP514" s="168"/>
      <c r="AQ514" s="168"/>
      <c r="AR514" s="168"/>
      <c r="AS514" s="168"/>
      <c r="AT514" s="168"/>
      <c r="AU514" s="168"/>
      <c r="AV514" s="168"/>
      <c r="AW514" s="168"/>
    </row>
    <row r="515" spans="1:49" s="3" customFormat="1" ht="15.75" thickBot="1" x14ac:dyDescent="0.25">
      <c r="A515" s="257"/>
      <c r="B515" s="552"/>
      <c r="C515" s="552"/>
      <c r="D515" s="552"/>
      <c r="E515" s="552"/>
      <c r="F515" s="553"/>
      <c r="G515" s="199"/>
      <c r="H515" s="199"/>
      <c r="I515" s="199"/>
      <c r="J515" s="199"/>
      <c r="K515" s="199"/>
      <c r="L515" s="199"/>
      <c r="M515" s="199"/>
      <c r="N515" s="199"/>
      <c r="O515" s="199"/>
      <c r="P515" s="200"/>
      <c r="Q515" s="166">
        <f t="shared" si="97"/>
        <v>0</v>
      </c>
      <c r="R515" s="170"/>
      <c r="S515" s="168"/>
      <c r="T515" s="168"/>
      <c r="U515" s="168"/>
      <c r="V515" s="168"/>
      <c r="W515" s="168"/>
      <c r="X515" s="168"/>
      <c r="Y515" s="168"/>
      <c r="Z515" s="168"/>
      <c r="AA515" s="168"/>
      <c r="AB515" s="168"/>
      <c r="AC515" s="168"/>
      <c r="AD515" s="168"/>
      <c r="AE515" s="168"/>
      <c r="AF515" s="168"/>
      <c r="AG515" s="168"/>
      <c r="AH515" s="168"/>
      <c r="AI515" s="168"/>
      <c r="AJ515" s="168"/>
      <c r="AK515" s="168"/>
      <c r="AL515" s="168"/>
      <c r="AM515" s="168"/>
      <c r="AN515" s="168"/>
      <c r="AO515" s="168"/>
      <c r="AP515" s="168"/>
      <c r="AQ515" s="168"/>
      <c r="AR515" s="168"/>
      <c r="AS515" s="168"/>
      <c r="AT515" s="168"/>
      <c r="AU515" s="168"/>
      <c r="AV515" s="168"/>
      <c r="AW515" s="168"/>
    </row>
    <row r="516" spans="1:49" s="4" customFormat="1" ht="12.75" x14ac:dyDescent="0.2">
      <c r="A516" s="536" t="s">
        <v>53</v>
      </c>
      <c r="B516" s="537"/>
      <c r="C516" s="537"/>
      <c r="D516" s="537"/>
      <c r="E516" s="537"/>
      <c r="F516" s="538"/>
      <c r="G516" s="201">
        <f>G517/8</f>
        <v>0</v>
      </c>
      <c r="H516" s="201">
        <f t="shared" ref="H516:Q516" si="98">H517/8</f>
        <v>0</v>
      </c>
      <c r="I516" s="201">
        <f t="shared" si="98"/>
        <v>0</v>
      </c>
      <c r="J516" s="201">
        <f t="shared" si="98"/>
        <v>0</v>
      </c>
      <c r="K516" s="201">
        <f t="shared" si="98"/>
        <v>0</v>
      </c>
      <c r="L516" s="201">
        <f t="shared" si="98"/>
        <v>0</v>
      </c>
      <c r="M516" s="201">
        <f t="shared" si="98"/>
        <v>0</v>
      </c>
      <c r="N516" s="201">
        <f t="shared" si="98"/>
        <v>0</v>
      </c>
      <c r="O516" s="201">
        <f t="shared" si="98"/>
        <v>0</v>
      </c>
      <c r="P516" s="201">
        <f t="shared" si="98"/>
        <v>0</v>
      </c>
      <c r="Q516" s="253">
        <f t="shared" si="98"/>
        <v>0</v>
      </c>
      <c r="R516" s="169"/>
      <c r="S516" s="169"/>
      <c r="T516" s="169"/>
      <c r="U516" s="169"/>
      <c r="V516" s="169"/>
      <c r="W516" s="169"/>
      <c r="X516" s="169"/>
      <c r="Y516" s="169"/>
      <c r="Z516" s="169"/>
      <c r="AA516" s="169"/>
      <c r="AB516" s="169"/>
      <c r="AC516" s="169"/>
      <c r="AD516" s="169"/>
      <c r="AE516" s="169"/>
      <c r="AF516" s="169"/>
      <c r="AG516" s="169"/>
      <c r="AH516" s="169"/>
      <c r="AI516" s="169"/>
      <c r="AJ516" s="169"/>
      <c r="AK516" s="169"/>
      <c r="AL516" s="169"/>
      <c r="AM516" s="169"/>
      <c r="AN516" s="169"/>
      <c r="AO516" s="169"/>
      <c r="AP516" s="169"/>
      <c r="AQ516" s="169"/>
      <c r="AR516" s="169"/>
      <c r="AS516" s="169"/>
      <c r="AT516" s="169"/>
      <c r="AU516" s="169"/>
      <c r="AV516" s="169"/>
      <c r="AW516" s="169"/>
    </row>
    <row r="517" spans="1:49" ht="15.75" thickBot="1" x14ac:dyDescent="0.25">
      <c r="A517" s="533" t="s">
        <v>31</v>
      </c>
      <c r="B517" s="534"/>
      <c r="C517" s="534"/>
      <c r="D517" s="534"/>
      <c r="E517" s="534"/>
      <c r="F517" s="535"/>
      <c r="G517" s="50">
        <f>G12+G48+G84+G120+G156+G192+G228+G264+G300+G336+G372+G408+G444+G480</f>
        <v>0</v>
      </c>
      <c r="H517" s="50">
        <f t="shared" ref="H517:P517" si="99">H12+H48+H84+H120+H156+H192+H228+H264+H300+H336+H372+H408+H444+H480</f>
        <v>0</v>
      </c>
      <c r="I517" s="50">
        <f t="shared" si="99"/>
        <v>0</v>
      </c>
      <c r="J517" s="50">
        <f t="shared" si="99"/>
        <v>0</v>
      </c>
      <c r="K517" s="50">
        <f t="shared" si="99"/>
        <v>0</v>
      </c>
      <c r="L517" s="50">
        <f t="shared" si="99"/>
        <v>0</v>
      </c>
      <c r="M517" s="50">
        <f t="shared" si="99"/>
        <v>0</v>
      </c>
      <c r="N517" s="50">
        <f t="shared" si="99"/>
        <v>0</v>
      </c>
      <c r="O517" s="50">
        <f t="shared" si="99"/>
        <v>0</v>
      </c>
      <c r="P517" s="50">
        <f t="shared" si="99"/>
        <v>0</v>
      </c>
      <c r="Q517" s="115">
        <f>Q12+Q48+Q84+Q120+Q156+Q192+Q228+Q264+Q300+Q336+Q372+Q408+Q444+Q480</f>
        <v>0</v>
      </c>
      <c r="R517" s="170"/>
      <c r="S517" s="170"/>
      <c r="T517" s="177">
        <f>SUM(U518:AD518)</f>
        <v>0</v>
      </c>
      <c r="U517" s="172" t="str">
        <f t="shared" ref="U517:AD517" si="100">G$11</f>
        <v>PR</v>
      </c>
      <c r="V517" s="172" t="str">
        <f t="shared" si="100"/>
        <v>PM</v>
      </c>
      <c r="W517" s="172" t="str">
        <f t="shared" si="100"/>
        <v>SENG</v>
      </c>
      <c r="X517" s="172" t="str">
        <f t="shared" si="100"/>
        <v>ENG</v>
      </c>
      <c r="Y517" s="172" t="str">
        <f t="shared" si="100"/>
        <v>SDES</v>
      </c>
      <c r="Z517" s="172" t="str">
        <f t="shared" si="100"/>
        <v>DES</v>
      </c>
      <c r="AA517" s="172" t="str">
        <f t="shared" si="100"/>
        <v>TECH</v>
      </c>
      <c r="AB517" s="172" t="str">
        <f t="shared" si="100"/>
        <v>ADM</v>
      </c>
      <c r="AC517" s="172" t="str">
        <f t="shared" si="100"/>
        <v>UD1</v>
      </c>
      <c r="AD517" s="172" t="str">
        <f t="shared" si="100"/>
        <v>UD2</v>
      </c>
      <c r="AE517" s="170"/>
      <c r="AF517" s="170"/>
      <c r="AG517" s="170"/>
      <c r="AH517" s="170"/>
      <c r="AI517" s="170"/>
      <c r="AJ517" s="170"/>
      <c r="AK517" s="170"/>
      <c r="AL517" s="170"/>
      <c r="AM517" s="170"/>
      <c r="AN517" s="170"/>
      <c r="AO517" s="170"/>
      <c r="AP517" s="170"/>
      <c r="AQ517" s="170"/>
      <c r="AR517" s="170"/>
      <c r="AS517" s="170"/>
      <c r="AT517" s="170"/>
      <c r="AU517" s="170"/>
      <c r="AV517" s="170"/>
      <c r="AW517" s="170"/>
    </row>
    <row r="518" spans="1:49" x14ac:dyDescent="0.2">
      <c r="A518" s="103"/>
      <c r="B518" s="103"/>
      <c r="C518" s="103"/>
      <c r="D518" s="103"/>
      <c r="E518" s="103"/>
      <c r="F518" s="103"/>
      <c r="G518" s="103"/>
      <c r="H518" s="103"/>
      <c r="I518" s="103"/>
      <c r="J518" s="103"/>
      <c r="K518" s="103"/>
      <c r="L518" s="103"/>
      <c r="M518" s="103"/>
      <c r="N518" s="103"/>
      <c r="O518" s="103"/>
      <c r="P518" s="103"/>
      <c r="Q518" s="347"/>
      <c r="R518" s="103"/>
      <c r="S518" s="103"/>
      <c r="T518" s="103"/>
      <c r="U518" s="305">
        <f>U13+U49+U85+U121+U157+U193+U229+U265+U301+U337+U373+U409</f>
        <v>0</v>
      </c>
      <c r="V518" s="305">
        <f t="shared" ref="V518:AD518" si="101">V13+V49+V85+V121+V157+V193+V229+V265+V301+V337+V373+V409</f>
        <v>0</v>
      </c>
      <c r="W518" s="305">
        <f t="shared" si="101"/>
        <v>0</v>
      </c>
      <c r="X518" s="305">
        <f t="shared" si="101"/>
        <v>0</v>
      </c>
      <c r="Y518" s="305">
        <f t="shared" si="101"/>
        <v>0</v>
      </c>
      <c r="Z518" s="305">
        <f t="shared" si="101"/>
        <v>0</v>
      </c>
      <c r="AA518" s="305">
        <f t="shared" si="101"/>
        <v>0</v>
      </c>
      <c r="AB518" s="305">
        <f t="shared" si="101"/>
        <v>0</v>
      </c>
      <c r="AC518" s="305">
        <f t="shared" si="101"/>
        <v>0</v>
      </c>
      <c r="AD518" s="305">
        <f t="shared" si="101"/>
        <v>0</v>
      </c>
      <c r="AE518" s="103"/>
      <c r="AF518" s="103"/>
      <c r="AG518" s="103"/>
      <c r="AH518" s="103"/>
      <c r="AI518" s="103"/>
      <c r="AJ518" s="103"/>
      <c r="AK518" s="103"/>
      <c r="AL518" s="103"/>
      <c r="AM518" s="103"/>
      <c r="AN518" s="103"/>
      <c r="AO518" s="103"/>
      <c r="AP518" s="103"/>
      <c r="AQ518" s="103"/>
      <c r="AR518" s="103"/>
      <c r="AS518" s="103"/>
      <c r="AT518" s="103"/>
      <c r="AU518" s="103"/>
      <c r="AV518" s="103"/>
      <c r="AW518" s="103"/>
    </row>
    <row r="519" spans="1:49" x14ac:dyDescent="0.2">
      <c r="A519" s="103"/>
      <c r="B519" s="103"/>
      <c r="C519" s="103"/>
      <c r="D519" s="103"/>
      <c r="E519" s="103"/>
      <c r="F519" s="103"/>
      <c r="G519" s="103"/>
      <c r="H519" s="103"/>
      <c r="I519" s="103"/>
      <c r="J519" s="103"/>
      <c r="K519" s="103"/>
      <c r="L519" s="103"/>
      <c r="M519" s="103"/>
      <c r="N519" s="103"/>
      <c r="O519" s="103"/>
      <c r="P519" s="103"/>
      <c r="Q519" s="103"/>
      <c r="R519" s="103"/>
      <c r="S519" s="103"/>
      <c r="T519" s="103"/>
      <c r="U519" s="103"/>
      <c r="V519" s="103"/>
      <c r="W519" s="103"/>
      <c r="X519" s="103"/>
      <c r="Y519" s="103"/>
      <c r="Z519" s="103"/>
      <c r="AA519" s="103"/>
      <c r="AB519" s="103"/>
      <c r="AC519" s="103"/>
      <c r="AD519" s="103"/>
      <c r="AE519" s="103"/>
      <c r="AF519" s="103"/>
      <c r="AG519" s="103"/>
      <c r="AH519" s="103"/>
      <c r="AI519" s="103"/>
      <c r="AJ519" s="103"/>
      <c r="AK519" s="103"/>
      <c r="AL519" s="103"/>
      <c r="AM519" s="103"/>
      <c r="AN519" s="103"/>
      <c r="AO519" s="103"/>
      <c r="AP519" s="103"/>
      <c r="AQ519" s="103"/>
      <c r="AR519" s="103"/>
      <c r="AS519" s="103"/>
      <c r="AT519" s="103"/>
      <c r="AU519" s="103"/>
      <c r="AV519" s="103"/>
      <c r="AW519" s="103"/>
    </row>
    <row r="520" spans="1:49" x14ac:dyDescent="0.2">
      <c r="A520" s="103"/>
      <c r="B520" s="103"/>
      <c r="C520" s="103"/>
      <c r="D520" s="103"/>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c r="AD520" s="103"/>
      <c r="AE520" s="103"/>
      <c r="AF520" s="103"/>
      <c r="AG520" s="103"/>
      <c r="AH520" s="103"/>
      <c r="AI520" s="103"/>
      <c r="AJ520" s="103"/>
      <c r="AK520" s="103"/>
      <c r="AL520" s="103"/>
      <c r="AM520" s="103"/>
      <c r="AN520" s="103"/>
      <c r="AO520" s="103"/>
      <c r="AP520" s="103"/>
      <c r="AQ520" s="103"/>
      <c r="AR520" s="103"/>
      <c r="AS520" s="103"/>
      <c r="AT520" s="103"/>
      <c r="AU520" s="103"/>
      <c r="AV520" s="103"/>
      <c r="AW520" s="103"/>
    </row>
    <row r="521" spans="1:49" x14ac:dyDescent="0.2">
      <c r="A521" s="103"/>
      <c r="B521" s="103"/>
      <c r="C521" s="103"/>
      <c r="D521" s="103"/>
      <c r="E521" s="103"/>
      <c r="F521" s="103"/>
      <c r="G521" s="103"/>
      <c r="H521" s="103"/>
      <c r="I521" s="103"/>
      <c r="J521" s="103"/>
      <c r="K521" s="103"/>
      <c r="L521" s="103"/>
      <c r="M521" s="103"/>
      <c r="N521" s="103"/>
      <c r="O521" s="103"/>
      <c r="P521" s="103"/>
      <c r="Q521" s="103"/>
      <c r="R521" s="103"/>
      <c r="S521" s="103"/>
      <c r="T521" s="103"/>
      <c r="U521" s="103"/>
      <c r="V521" s="103"/>
      <c r="W521" s="103"/>
      <c r="X521" s="103"/>
      <c r="Y521" s="103"/>
      <c r="Z521" s="103"/>
      <c r="AA521" s="103"/>
      <c r="AB521" s="103"/>
      <c r="AC521" s="103"/>
      <c r="AD521" s="103"/>
      <c r="AE521" s="103"/>
      <c r="AF521" s="103"/>
      <c r="AG521" s="103"/>
      <c r="AH521" s="103"/>
      <c r="AI521" s="103"/>
      <c r="AJ521" s="103"/>
      <c r="AK521" s="103"/>
      <c r="AL521" s="103"/>
      <c r="AM521" s="103"/>
      <c r="AN521" s="103"/>
      <c r="AO521" s="103"/>
      <c r="AP521" s="103"/>
      <c r="AQ521" s="103"/>
      <c r="AR521" s="103"/>
      <c r="AS521" s="103"/>
      <c r="AT521" s="103"/>
      <c r="AU521" s="103"/>
      <c r="AV521" s="103"/>
      <c r="AW521" s="103"/>
    </row>
    <row r="522" spans="1:49" x14ac:dyDescent="0.2">
      <c r="A522" s="103"/>
      <c r="B522" s="103"/>
      <c r="C522" s="103"/>
      <c r="D522" s="103"/>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c r="AD522" s="103"/>
      <c r="AE522" s="103"/>
      <c r="AF522" s="103"/>
      <c r="AG522" s="103"/>
      <c r="AH522" s="103"/>
      <c r="AI522" s="103"/>
      <c r="AJ522" s="103"/>
      <c r="AK522" s="103"/>
      <c r="AL522" s="103"/>
      <c r="AM522" s="103"/>
      <c r="AN522" s="103"/>
      <c r="AO522" s="103"/>
      <c r="AP522" s="103"/>
      <c r="AQ522" s="103"/>
      <c r="AR522" s="103"/>
      <c r="AS522" s="103"/>
      <c r="AT522" s="103"/>
      <c r="AU522" s="103"/>
      <c r="AV522" s="103"/>
      <c r="AW522" s="103"/>
    </row>
    <row r="523" spans="1:49" x14ac:dyDescent="0.2">
      <c r="A523" s="103"/>
      <c r="B523" s="103"/>
      <c r="C523" s="103"/>
      <c r="D523" s="103"/>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03"/>
      <c r="AH523" s="103"/>
      <c r="AI523" s="103"/>
      <c r="AJ523" s="103"/>
      <c r="AK523" s="103"/>
      <c r="AL523" s="103"/>
      <c r="AM523" s="103"/>
      <c r="AN523" s="103"/>
      <c r="AO523" s="103"/>
      <c r="AP523" s="103"/>
      <c r="AQ523" s="103"/>
      <c r="AR523" s="103"/>
      <c r="AS523" s="103"/>
      <c r="AT523" s="103"/>
      <c r="AU523" s="103"/>
      <c r="AV523" s="103"/>
      <c r="AW523" s="103"/>
    </row>
    <row r="524" spans="1:49" x14ac:dyDescent="0.2">
      <c r="A524" s="103"/>
      <c r="B524" s="103"/>
      <c r="C524" s="103"/>
      <c r="D524" s="103"/>
      <c r="E524" s="103"/>
      <c r="F524" s="103"/>
      <c r="G524" s="103"/>
      <c r="H524" s="103"/>
      <c r="I524" s="103"/>
      <c r="J524" s="103"/>
      <c r="K524" s="103"/>
      <c r="L524" s="103"/>
      <c r="M524" s="103"/>
      <c r="N524" s="103"/>
      <c r="O524" s="103"/>
      <c r="P524" s="103"/>
      <c r="Q524" s="103"/>
      <c r="R524" s="103"/>
      <c r="S524" s="103"/>
      <c r="T524" s="103"/>
      <c r="U524" s="103"/>
      <c r="V524" s="103"/>
      <c r="W524" s="103"/>
      <c r="X524" s="103"/>
      <c r="Y524" s="103"/>
      <c r="Z524" s="103"/>
      <c r="AA524" s="103"/>
      <c r="AB524" s="103"/>
      <c r="AC524" s="103"/>
      <c r="AD524" s="103"/>
      <c r="AE524" s="103"/>
      <c r="AF524" s="103"/>
      <c r="AG524" s="103"/>
      <c r="AH524" s="103"/>
      <c r="AI524" s="103"/>
      <c r="AJ524" s="103"/>
      <c r="AK524" s="103"/>
      <c r="AL524" s="103"/>
      <c r="AM524" s="103"/>
      <c r="AN524" s="103"/>
      <c r="AO524" s="103"/>
      <c r="AP524" s="103"/>
      <c r="AQ524" s="103"/>
      <c r="AR524" s="103"/>
      <c r="AS524" s="103"/>
      <c r="AT524" s="103"/>
      <c r="AU524" s="103"/>
      <c r="AV524" s="103"/>
      <c r="AW524" s="103"/>
    </row>
    <row r="525" spans="1:49" x14ac:dyDescent="0.2">
      <c r="A525" s="103"/>
      <c r="B525" s="103"/>
      <c r="C525" s="103"/>
      <c r="D525" s="103"/>
      <c r="E525" s="103"/>
      <c r="F525" s="103"/>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3"/>
      <c r="AH525" s="103"/>
      <c r="AI525" s="103"/>
      <c r="AJ525" s="103"/>
      <c r="AK525" s="103"/>
      <c r="AL525" s="103"/>
      <c r="AM525" s="103"/>
      <c r="AN525" s="103"/>
      <c r="AO525" s="103"/>
      <c r="AP525" s="103"/>
      <c r="AQ525" s="103"/>
      <c r="AR525" s="103"/>
      <c r="AS525" s="103"/>
      <c r="AT525" s="103"/>
      <c r="AU525" s="103"/>
      <c r="AV525" s="103"/>
      <c r="AW525" s="103"/>
    </row>
    <row r="526" spans="1:49" x14ac:dyDescent="0.2">
      <c r="A526" s="103"/>
      <c r="B526" s="103"/>
      <c r="C526" s="103"/>
      <c r="D526" s="103"/>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03"/>
      <c r="AH526" s="103"/>
      <c r="AI526" s="103"/>
      <c r="AJ526" s="103"/>
      <c r="AK526" s="103"/>
      <c r="AL526" s="103"/>
      <c r="AM526" s="103"/>
      <c r="AN526" s="103"/>
      <c r="AO526" s="103"/>
      <c r="AP526" s="103"/>
      <c r="AQ526" s="103"/>
      <c r="AR526" s="103"/>
      <c r="AS526" s="103"/>
      <c r="AT526" s="103"/>
      <c r="AU526" s="103"/>
      <c r="AV526" s="103"/>
      <c r="AW526" s="103"/>
    </row>
    <row r="527" spans="1:49" x14ac:dyDescent="0.2">
      <c r="A527" s="103"/>
      <c r="B527" s="103"/>
      <c r="C527" s="103"/>
      <c r="D527" s="103"/>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c r="AD527" s="103"/>
      <c r="AE527" s="103"/>
      <c r="AF527" s="103"/>
      <c r="AG527" s="103"/>
      <c r="AH527" s="103"/>
      <c r="AI527" s="103"/>
      <c r="AJ527" s="103"/>
      <c r="AK527" s="103"/>
      <c r="AL527" s="103"/>
      <c r="AM527" s="103"/>
      <c r="AN527" s="103"/>
      <c r="AO527" s="103"/>
      <c r="AP527" s="103"/>
      <c r="AQ527" s="103"/>
      <c r="AR527" s="103"/>
      <c r="AS527" s="103"/>
      <c r="AT527" s="103"/>
      <c r="AU527" s="103"/>
      <c r="AV527" s="103"/>
      <c r="AW527" s="103"/>
    </row>
    <row r="528" spans="1:49" x14ac:dyDescent="0.2">
      <c r="A528" s="103"/>
      <c r="B528" s="103"/>
      <c r="C528" s="103"/>
      <c r="D528" s="103"/>
      <c r="E528" s="103"/>
      <c r="F528" s="103"/>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3"/>
      <c r="AH528" s="103"/>
      <c r="AI528" s="103"/>
      <c r="AJ528" s="103"/>
      <c r="AK528" s="103"/>
      <c r="AL528" s="103"/>
      <c r="AM528" s="103"/>
      <c r="AN528" s="103"/>
      <c r="AO528" s="103"/>
      <c r="AP528" s="103"/>
      <c r="AQ528" s="103"/>
      <c r="AR528" s="103"/>
      <c r="AS528" s="103"/>
      <c r="AT528" s="103"/>
      <c r="AU528" s="103"/>
      <c r="AV528" s="103"/>
      <c r="AW528" s="103"/>
    </row>
    <row r="529" spans="1:49" x14ac:dyDescent="0.2">
      <c r="A529" s="103"/>
      <c r="B529" s="103"/>
      <c r="C529" s="103"/>
      <c r="D529" s="103"/>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c r="AD529" s="103"/>
      <c r="AE529" s="103"/>
      <c r="AF529" s="103"/>
      <c r="AG529" s="103"/>
      <c r="AH529" s="103"/>
      <c r="AI529" s="103"/>
      <c r="AJ529" s="103"/>
      <c r="AK529" s="103"/>
      <c r="AL529" s="103"/>
      <c r="AM529" s="103"/>
      <c r="AN529" s="103"/>
      <c r="AO529" s="103"/>
      <c r="AP529" s="103"/>
      <c r="AQ529" s="103"/>
      <c r="AR529" s="103"/>
      <c r="AS529" s="103"/>
      <c r="AT529" s="103"/>
      <c r="AU529" s="103"/>
      <c r="AV529" s="103"/>
      <c r="AW529" s="103"/>
    </row>
    <row r="530" spans="1:49" x14ac:dyDescent="0.2">
      <c r="A530" s="103"/>
      <c r="B530" s="103"/>
      <c r="C530" s="103"/>
      <c r="D530" s="103"/>
      <c r="E530" s="103"/>
      <c r="F530" s="103"/>
      <c r="G530" s="103"/>
      <c r="H530" s="103"/>
      <c r="I530" s="103"/>
      <c r="J530" s="103"/>
      <c r="K530" s="103"/>
      <c r="L530" s="103"/>
      <c r="M530" s="103"/>
      <c r="N530" s="103"/>
      <c r="O530" s="103"/>
      <c r="P530" s="103"/>
      <c r="Q530" s="103"/>
      <c r="R530" s="103"/>
      <c r="S530" s="103"/>
      <c r="T530" s="103"/>
      <c r="U530" s="103"/>
      <c r="V530" s="103"/>
      <c r="W530" s="103"/>
      <c r="X530" s="103"/>
      <c r="Y530" s="103"/>
      <c r="Z530" s="103"/>
      <c r="AA530" s="103"/>
      <c r="AB530" s="103"/>
      <c r="AC530" s="103"/>
      <c r="AD530" s="103"/>
      <c r="AE530" s="103"/>
      <c r="AF530" s="103"/>
      <c r="AG530" s="103"/>
      <c r="AH530" s="103"/>
      <c r="AI530" s="103"/>
      <c r="AJ530" s="103"/>
      <c r="AK530" s="103"/>
      <c r="AL530" s="103"/>
      <c r="AM530" s="103"/>
      <c r="AN530" s="103"/>
      <c r="AO530" s="103"/>
      <c r="AP530" s="103"/>
      <c r="AQ530" s="103"/>
      <c r="AR530" s="103"/>
      <c r="AS530" s="103"/>
      <c r="AT530" s="103"/>
      <c r="AU530" s="103"/>
      <c r="AV530" s="103"/>
      <c r="AW530" s="103"/>
    </row>
    <row r="531" spans="1:49" x14ac:dyDescent="0.2">
      <c r="A531" s="103"/>
      <c r="B531" s="103"/>
      <c r="C531" s="103"/>
      <c r="D531" s="103"/>
      <c r="E531" s="103"/>
      <c r="F531" s="103"/>
      <c r="G531" s="103"/>
      <c r="H531" s="103"/>
      <c r="I531" s="103"/>
      <c r="J531" s="103"/>
      <c r="K531" s="103"/>
      <c r="L531" s="103"/>
      <c r="M531" s="103"/>
      <c r="N531" s="103"/>
      <c r="O531" s="103"/>
      <c r="P531" s="103"/>
      <c r="Q531" s="103"/>
      <c r="R531" s="103"/>
      <c r="S531" s="103"/>
      <c r="T531" s="103"/>
      <c r="U531" s="103"/>
      <c r="V531" s="103"/>
      <c r="W531" s="103"/>
      <c r="X531" s="103"/>
      <c r="Y531" s="103"/>
      <c r="Z531" s="103"/>
      <c r="AA531" s="103"/>
      <c r="AB531" s="103"/>
      <c r="AC531" s="103"/>
      <c r="AD531" s="103"/>
      <c r="AE531" s="103"/>
      <c r="AF531" s="103"/>
      <c r="AG531" s="103"/>
      <c r="AH531" s="103"/>
      <c r="AI531" s="103"/>
      <c r="AJ531" s="103"/>
      <c r="AK531" s="103"/>
      <c r="AL531" s="103"/>
      <c r="AM531" s="103"/>
      <c r="AN531" s="103"/>
      <c r="AO531" s="103"/>
      <c r="AP531" s="103"/>
      <c r="AQ531" s="103"/>
      <c r="AR531" s="103"/>
      <c r="AS531" s="103"/>
      <c r="AT531" s="103"/>
      <c r="AU531" s="103"/>
      <c r="AV531" s="103"/>
      <c r="AW531" s="103"/>
    </row>
    <row r="532" spans="1:49" x14ac:dyDescent="0.2">
      <c r="A532" s="103"/>
      <c r="B532" s="103"/>
      <c r="C532" s="103"/>
      <c r="D532" s="103"/>
      <c r="E532" s="103"/>
      <c r="F532" s="103"/>
      <c r="G532" s="103"/>
      <c r="H532" s="103"/>
      <c r="I532" s="103"/>
      <c r="J532" s="103"/>
      <c r="K532" s="103"/>
      <c r="L532" s="103"/>
      <c r="M532" s="103"/>
      <c r="N532" s="103"/>
      <c r="O532" s="103"/>
      <c r="P532" s="103"/>
      <c r="Q532" s="103"/>
      <c r="R532" s="103"/>
      <c r="S532" s="103"/>
      <c r="T532" s="103"/>
      <c r="U532" s="103"/>
      <c r="V532" s="103"/>
      <c r="W532" s="103"/>
      <c r="X532" s="103"/>
      <c r="Y532" s="103"/>
      <c r="Z532" s="103"/>
      <c r="AA532" s="103"/>
      <c r="AB532" s="103"/>
      <c r="AC532" s="103"/>
      <c r="AD532" s="103"/>
      <c r="AE532" s="103"/>
      <c r="AF532" s="103"/>
      <c r="AG532" s="103"/>
      <c r="AH532" s="103"/>
      <c r="AI532" s="103"/>
      <c r="AJ532" s="103"/>
      <c r="AK532" s="103"/>
      <c r="AL532" s="103"/>
      <c r="AM532" s="103"/>
      <c r="AN532" s="103"/>
      <c r="AO532" s="103"/>
      <c r="AP532" s="103"/>
      <c r="AQ532" s="103"/>
      <c r="AR532" s="103"/>
      <c r="AS532" s="103"/>
      <c r="AT532" s="103"/>
      <c r="AU532" s="103"/>
      <c r="AV532" s="103"/>
      <c r="AW532" s="103"/>
    </row>
    <row r="533" spans="1:49" x14ac:dyDescent="0.2">
      <c r="A533" s="103"/>
      <c r="B533" s="103"/>
      <c r="C533" s="103"/>
      <c r="D533" s="103"/>
      <c r="E533" s="103"/>
      <c r="F533" s="103"/>
      <c r="G533" s="103"/>
      <c r="H533" s="103"/>
      <c r="I533" s="103"/>
      <c r="J533" s="103"/>
      <c r="K533" s="103"/>
      <c r="L533" s="103"/>
      <c r="M533" s="103"/>
      <c r="N533" s="103"/>
      <c r="O533" s="103"/>
      <c r="P533" s="103"/>
      <c r="Q533" s="103"/>
      <c r="R533" s="103"/>
      <c r="S533" s="103"/>
      <c r="T533" s="103"/>
      <c r="U533" s="103"/>
      <c r="V533" s="103"/>
      <c r="W533" s="103"/>
      <c r="X533" s="103"/>
      <c r="Y533" s="103"/>
      <c r="Z533" s="103"/>
      <c r="AA533" s="103"/>
      <c r="AB533" s="103"/>
      <c r="AC533" s="103"/>
      <c r="AD533" s="103"/>
      <c r="AE533" s="103"/>
      <c r="AF533" s="103"/>
      <c r="AG533" s="103"/>
      <c r="AH533" s="103"/>
      <c r="AI533" s="103"/>
      <c r="AJ533" s="103"/>
      <c r="AK533" s="103"/>
      <c r="AL533" s="103"/>
      <c r="AM533" s="103"/>
      <c r="AN533" s="103"/>
      <c r="AO533" s="103"/>
      <c r="AP533" s="103"/>
      <c r="AQ533" s="103"/>
      <c r="AR533" s="103"/>
      <c r="AS533" s="103"/>
      <c r="AT533" s="103"/>
      <c r="AU533" s="103"/>
      <c r="AV533" s="103"/>
      <c r="AW533" s="103"/>
    </row>
    <row r="534" spans="1:49" x14ac:dyDescent="0.2">
      <c r="A534" s="103"/>
      <c r="B534" s="103"/>
      <c r="C534" s="103"/>
      <c r="D534" s="103"/>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c r="AD534" s="103"/>
      <c r="AE534" s="103"/>
      <c r="AF534" s="103"/>
      <c r="AG534" s="103"/>
      <c r="AH534" s="103"/>
      <c r="AI534" s="103"/>
      <c r="AJ534" s="103"/>
      <c r="AK534" s="103"/>
      <c r="AL534" s="103"/>
      <c r="AM534" s="103"/>
      <c r="AN534" s="103"/>
      <c r="AO534" s="103"/>
      <c r="AP534" s="103"/>
      <c r="AQ534" s="103"/>
      <c r="AR534" s="103"/>
      <c r="AS534" s="103"/>
      <c r="AT534" s="103"/>
      <c r="AU534" s="103"/>
      <c r="AV534" s="103"/>
      <c r="AW534" s="103"/>
    </row>
    <row r="535" spans="1:49" x14ac:dyDescent="0.2">
      <c r="A535" s="103"/>
      <c r="B535" s="103"/>
      <c r="C535" s="103"/>
      <c r="D535" s="103"/>
      <c r="E535" s="103"/>
      <c r="F535" s="103"/>
      <c r="G535" s="103"/>
      <c r="H535" s="103"/>
      <c r="I535" s="103"/>
      <c r="J535" s="103"/>
      <c r="K535" s="103"/>
      <c r="L535" s="103"/>
      <c r="M535" s="103"/>
      <c r="N535" s="103"/>
      <c r="O535" s="103"/>
      <c r="P535" s="103"/>
      <c r="Q535" s="103"/>
      <c r="R535" s="103"/>
      <c r="S535" s="103"/>
      <c r="T535" s="103"/>
      <c r="U535" s="103"/>
      <c r="V535" s="103"/>
      <c r="W535" s="103"/>
      <c r="X535" s="103"/>
      <c r="Y535" s="103"/>
      <c r="Z535" s="103"/>
      <c r="AA535" s="103"/>
      <c r="AB535" s="103"/>
      <c r="AC535" s="103"/>
      <c r="AD535" s="103"/>
      <c r="AE535" s="103"/>
      <c r="AF535" s="103"/>
      <c r="AG535" s="103"/>
      <c r="AH535" s="103"/>
      <c r="AI535" s="103"/>
      <c r="AJ535" s="103"/>
      <c r="AK535" s="103"/>
      <c r="AL535" s="103"/>
      <c r="AM535" s="103"/>
      <c r="AN535" s="103"/>
      <c r="AO535" s="103"/>
      <c r="AP535" s="103"/>
      <c r="AQ535" s="103"/>
      <c r="AR535" s="103"/>
      <c r="AS535" s="103"/>
      <c r="AT535" s="103"/>
      <c r="AU535" s="103"/>
      <c r="AV535" s="103"/>
      <c r="AW535" s="103"/>
    </row>
    <row r="536" spans="1:49" x14ac:dyDescent="0.2">
      <c r="A536" s="103"/>
      <c r="B536" s="103"/>
      <c r="C536" s="103"/>
      <c r="D536" s="103"/>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c r="AD536" s="103"/>
      <c r="AE536" s="103"/>
      <c r="AF536" s="103"/>
      <c r="AG536" s="103"/>
      <c r="AH536" s="103"/>
      <c r="AI536" s="103"/>
      <c r="AJ536" s="103"/>
      <c r="AK536" s="103"/>
      <c r="AL536" s="103"/>
      <c r="AM536" s="103"/>
      <c r="AN536" s="103"/>
      <c r="AO536" s="103"/>
      <c r="AP536" s="103"/>
      <c r="AQ536" s="103"/>
      <c r="AR536" s="103"/>
      <c r="AS536" s="103"/>
      <c r="AT536" s="103"/>
      <c r="AU536" s="103"/>
      <c r="AV536" s="103"/>
      <c r="AW536" s="103"/>
    </row>
    <row r="537" spans="1:49" x14ac:dyDescent="0.2">
      <c r="A537" s="103"/>
      <c r="B537" s="103"/>
      <c r="C537" s="103"/>
      <c r="D537" s="103"/>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103"/>
      <c r="AD537" s="103"/>
      <c r="AE537" s="103"/>
      <c r="AF537" s="103"/>
      <c r="AG537" s="103"/>
      <c r="AH537" s="103"/>
      <c r="AI537" s="103"/>
      <c r="AJ537" s="103"/>
      <c r="AK537" s="103"/>
      <c r="AL537" s="103"/>
      <c r="AM537" s="103"/>
      <c r="AN537" s="103"/>
      <c r="AO537" s="103"/>
      <c r="AP537" s="103"/>
      <c r="AQ537" s="103"/>
      <c r="AR537" s="103"/>
      <c r="AS537" s="103"/>
      <c r="AT537" s="103"/>
      <c r="AU537" s="103"/>
      <c r="AV537" s="103"/>
      <c r="AW537" s="103"/>
    </row>
    <row r="538" spans="1:49" x14ac:dyDescent="0.2">
      <c r="A538" s="103"/>
      <c r="B538" s="103"/>
      <c r="C538" s="103"/>
      <c r="D538" s="103"/>
      <c r="E538" s="103"/>
      <c r="F538" s="103"/>
      <c r="G538" s="103"/>
      <c r="H538" s="103"/>
      <c r="I538" s="103"/>
      <c r="J538" s="103"/>
      <c r="K538" s="103"/>
      <c r="L538" s="103"/>
      <c r="M538" s="103"/>
      <c r="N538" s="103"/>
      <c r="O538" s="103"/>
      <c r="P538" s="103"/>
      <c r="Q538" s="103"/>
      <c r="R538" s="103"/>
      <c r="S538" s="103"/>
      <c r="T538" s="103"/>
      <c r="U538" s="103"/>
      <c r="V538" s="103"/>
      <c r="W538" s="103"/>
      <c r="X538" s="103"/>
      <c r="Y538" s="103"/>
      <c r="Z538" s="103"/>
      <c r="AA538" s="103"/>
      <c r="AB538" s="103"/>
      <c r="AC538" s="103"/>
      <c r="AD538" s="103"/>
      <c r="AE538" s="103"/>
      <c r="AF538" s="103"/>
      <c r="AG538" s="103"/>
      <c r="AH538" s="103"/>
      <c r="AI538" s="103"/>
      <c r="AJ538" s="103"/>
      <c r="AK538" s="103"/>
      <c r="AL538" s="103"/>
      <c r="AM538" s="103"/>
      <c r="AN538" s="103"/>
      <c r="AO538" s="103"/>
      <c r="AP538" s="103"/>
      <c r="AQ538" s="103"/>
      <c r="AR538" s="103"/>
      <c r="AS538" s="103"/>
      <c r="AT538" s="103"/>
      <c r="AU538" s="103"/>
      <c r="AV538" s="103"/>
      <c r="AW538" s="103"/>
    </row>
    <row r="539" spans="1:49" x14ac:dyDescent="0.2">
      <c r="A539" s="103"/>
      <c r="B539" s="103"/>
      <c r="C539" s="103"/>
      <c r="D539" s="103"/>
      <c r="E539" s="103"/>
      <c r="F539" s="103"/>
      <c r="G539" s="103"/>
      <c r="H539" s="103"/>
      <c r="I539" s="103"/>
      <c r="J539" s="103"/>
      <c r="K539" s="103"/>
      <c r="L539" s="103"/>
      <c r="M539" s="103"/>
      <c r="N539" s="103"/>
      <c r="O539" s="103"/>
      <c r="P539" s="103"/>
      <c r="Q539" s="103"/>
      <c r="R539" s="103"/>
      <c r="S539" s="103"/>
      <c r="T539" s="103"/>
      <c r="U539" s="103"/>
      <c r="V539" s="103"/>
      <c r="W539" s="103"/>
      <c r="X539" s="103"/>
      <c r="Y539" s="103"/>
      <c r="Z539" s="103"/>
      <c r="AA539" s="103"/>
      <c r="AB539" s="103"/>
      <c r="AC539" s="103"/>
      <c r="AD539" s="103"/>
      <c r="AE539" s="103"/>
      <c r="AF539" s="103"/>
      <c r="AG539" s="103"/>
      <c r="AH539" s="103"/>
      <c r="AI539" s="103"/>
      <c r="AJ539" s="103"/>
      <c r="AK539" s="103"/>
      <c r="AL539" s="103"/>
      <c r="AM539" s="103"/>
      <c r="AN539" s="103"/>
      <c r="AO539" s="103"/>
      <c r="AP539" s="103"/>
      <c r="AQ539" s="103"/>
      <c r="AR539" s="103"/>
      <c r="AS539" s="103"/>
      <c r="AT539" s="103"/>
      <c r="AU539" s="103"/>
      <c r="AV539" s="103"/>
      <c r="AW539" s="103"/>
    </row>
    <row r="540" spans="1:49" x14ac:dyDescent="0.2">
      <c r="A540" s="103"/>
      <c r="B540" s="103"/>
      <c r="C540" s="103"/>
      <c r="D540" s="103"/>
      <c r="E540" s="103"/>
      <c r="F540" s="103"/>
      <c r="G540" s="103"/>
      <c r="H540" s="103"/>
      <c r="I540" s="103"/>
      <c r="J540" s="103"/>
      <c r="K540" s="103"/>
      <c r="L540" s="103"/>
      <c r="M540" s="103"/>
      <c r="N540" s="103"/>
      <c r="O540" s="103"/>
      <c r="P540" s="103"/>
      <c r="Q540" s="103"/>
      <c r="R540" s="103"/>
      <c r="S540" s="103"/>
      <c r="T540" s="103"/>
      <c r="U540" s="103"/>
      <c r="V540" s="103"/>
      <c r="W540" s="103"/>
      <c r="X540" s="103"/>
      <c r="Y540" s="103"/>
      <c r="Z540" s="103"/>
      <c r="AA540" s="103"/>
      <c r="AB540" s="103"/>
      <c r="AC540" s="103"/>
      <c r="AD540" s="103"/>
      <c r="AE540" s="103"/>
      <c r="AF540" s="103"/>
      <c r="AG540" s="103"/>
      <c r="AH540" s="103"/>
      <c r="AI540" s="103"/>
      <c r="AJ540" s="103"/>
      <c r="AK540" s="103"/>
      <c r="AL540" s="103"/>
      <c r="AM540" s="103"/>
      <c r="AN540" s="103"/>
      <c r="AO540" s="103"/>
      <c r="AP540" s="103"/>
      <c r="AQ540" s="103"/>
      <c r="AR540" s="103"/>
      <c r="AS540" s="103"/>
      <c r="AT540" s="103"/>
      <c r="AU540" s="103"/>
      <c r="AV540" s="103"/>
      <c r="AW540" s="103"/>
    </row>
    <row r="541" spans="1:49" x14ac:dyDescent="0.2">
      <c r="A541" s="103"/>
      <c r="B541" s="103"/>
      <c r="C541" s="103"/>
      <c r="D541" s="103"/>
      <c r="E541" s="103"/>
      <c r="F541" s="103"/>
      <c r="G541" s="103"/>
      <c r="H541" s="103"/>
      <c r="I541" s="103"/>
      <c r="J541" s="103"/>
      <c r="K541" s="103"/>
      <c r="L541" s="103"/>
      <c r="M541" s="103"/>
      <c r="N541" s="103"/>
      <c r="O541" s="103"/>
      <c r="P541" s="103"/>
      <c r="Q541" s="103"/>
      <c r="R541" s="103"/>
      <c r="S541" s="103"/>
      <c r="T541" s="103"/>
      <c r="U541" s="103"/>
      <c r="V541" s="103"/>
      <c r="W541" s="103"/>
      <c r="X541" s="103"/>
      <c r="Y541" s="103"/>
      <c r="Z541" s="103"/>
      <c r="AA541" s="103"/>
      <c r="AB541" s="103"/>
      <c r="AC541" s="103"/>
      <c r="AD541" s="103"/>
      <c r="AE541" s="103"/>
      <c r="AF541" s="103"/>
      <c r="AG541" s="103"/>
      <c r="AH541" s="103"/>
      <c r="AI541" s="103"/>
      <c r="AJ541" s="103"/>
      <c r="AK541" s="103"/>
      <c r="AL541" s="103"/>
      <c r="AM541" s="103"/>
      <c r="AN541" s="103"/>
      <c r="AO541" s="103"/>
      <c r="AP541" s="103"/>
      <c r="AQ541" s="103"/>
      <c r="AR541" s="103"/>
      <c r="AS541" s="103"/>
      <c r="AT541" s="103"/>
      <c r="AU541" s="103"/>
      <c r="AV541" s="103"/>
      <c r="AW541" s="103"/>
    </row>
    <row r="542" spans="1:49" x14ac:dyDescent="0.2">
      <c r="A542" s="103"/>
      <c r="B542" s="103"/>
      <c r="C542" s="103"/>
      <c r="D542" s="103"/>
      <c r="E542" s="103"/>
      <c r="F542" s="103"/>
      <c r="G542" s="103"/>
      <c r="H542" s="103"/>
      <c r="I542" s="103"/>
      <c r="J542" s="103"/>
      <c r="K542" s="103"/>
      <c r="L542" s="103"/>
      <c r="M542" s="103"/>
      <c r="N542" s="103"/>
      <c r="O542" s="103"/>
      <c r="P542" s="103"/>
      <c r="Q542" s="103"/>
      <c r="R542" s="103"/>
      <c r="S542" s="103"/>
      <c r="T542" s="103"/>
      <c r="U542" s="103"/>
      <c r="V542" s="103"/>
      <c r="W542" s="103"/>
      <c r="X542" s="103"/>
      <c r="Y542" s="103"/>
      <c r="Z542" s="103"/>
      <c r="AA542" s="103"/>
      <c r="AB542" s="103"/>
      <c r="AC542" s="103"/>
      <c r="AD542" s="103"/>
      <c r="AE542" s="103"/>
      <c r="AF542" s="103"/>
      <c r="AG542" s="103"/>
      <c r="AH542" s="103"/>
      <c r="AI542" s="103"/>
      <c r="AJ542" s="103"/>
      <c r="AK542" s="103"/>
      <c r="AL542" s="103"/>
      <c r="AM542" s="103"/>
      <c r="AN542" s="103"/>
      <c r="AO542" s="103"/>
      <c r="AP542" s="103"/>
      <c r="AQ542" s="103"/>
      <c r="AR542" s="103"/>
      <c r="AS542" s="103"/>
      <c r="AT542" s="103"/>
      <c r="AU542" s="103"/>
      <c r="AV542" s="103"/>
      <c r="AW542" s="103"/>
    </row>
    <row r="543" spans="1:49" x14ac:dyDescent="0.2">
      <c r="A543" s="103"/>
      <c r="B543" s="103"/>
      <c r="C543" s="103"/>
      <c r="D543" s="103"/>
      <c r="E543" s="103"/>
      <c r="F543" s="103"/>
      <c r="G543" s="103"/>
      <c r="H543" s="103"/>
      <c r="I543" s="103"/>
      <c r="J543" s="103"/>
      <c r="K543" s="103"/>
      <c r="L543" s="103"/>
      <c r="M543" s="103"/>
      <c r="N543" s="103"/>
      <c r="O543" s="103"/>
      <c r="P543" s="103"/>
      <c r="Q543" s="103"/>
      <c r="R543" s="103"/>
      <c r="S543" s="103"/>
      <c r="T543" s="103"/>
      <c r="U543" s="103"/>
      <c r="V543" s="103"/>
      <c r="W543" s="103"/>
      <c r="X543" s="103"/>
      <c r="Y543" s="103"/>
      <c r="Z543" s="103"/>
      <c r="AA543" s="103"/>
      <c r="AB543" s="103"/>
      <c r="AC543" s="103"/>
      <c r="AD543" s="103"/>
      <c r="AE543" s="103"/>
      <c r="AF543" s="103"/>
      <c r="AG543" s="103"/>
      <c r="AH543" s="103"/>
      <c r="AI543" s="103"/>
      <c r="AJ543" s="103"/>
      <c r="AK543" s="103"/>
      <c r="AL543" s="103"/>
      <c r="AM543" s="103"/>
      <c r="AN543" s="103"/>
      <c r="AO543" s="103"/>
      <c r="AP543" s="103"/>
      <c r="AQ543" s="103"/>
      <c r="AR543" s="103"/>
      <c r="AS543" s="103"/>
      <c r="AT543" s="103"/>
      <c r="AU543" s="103"/>
      <c r="AV543" s="103"/>
      <c r="AW543" s="103"/>
    </row>
    <row r="544" spans="1:49" x14ac:dyDescent="0.2">
      <c r="A544" s="103"/>
      <c r="B544" s="103"/>
      <c r="C544" s="103"/>
      <c r="D544" s="103"/>
      <c r="E544" s="103"/>
      <c r="F544" s="103"/>
      <c r="G544" s="103"/>
      <c r="H544" s="103"/>
      <c r="I544" s="103"/>
      <c r="J544" s="103"/>
      <c r="K544" s="103"/>
      <c r="L544" s="103"/>
      <c r="M544" s="103"/>
      <c r="N544" s="103"/>
      <c r="O544" s="103"/>
      <c r="P544" s="103"/>
      <c r="Q544" s="103"/>
      <c r="R544" s="103"/>
      <c r="S544" s="103"/>
      <c r="T544" s="103"/>
      <c r="U544" s="103"/>
      <c r="V544" s="103"/>
      <c r="W544" s="103"/>
      <c r="X544" s="103"/>
      <c r="Y544" s="103"/>
      <c r="Z544" s="103"/>
      <c r="AA544" s="103"/>
      <c r="AB544" s="103"/>
      <c r="AC544" s="103"/>
      <c r="AD544" s="103"/>
      <c r="AE544" s="103"/>
      <c r="AF544" s="103"/>
      <c r="AG544" s="103"/>
      <c r="AH544" s="103"/>
      <c r="AI544" s="103"/>
      <c r="AJ544" s="103"/>
      <c r="AK544" s="103"/>
      <c r="AL544" s="103"/>
      <c r="AM544" s="103"/>
      <c r="AN544" s="103"/>
      <c r="AO544" s="103"/>
      <c r="AP544" s="103"/>
      <c r="AQ544" s="103"/>
      <c r="AR544" s="103"/>
      <c r="AS544" s="103"/>
      <c r="AT544" s="103"/>
      <c r="AU544" s="103"/>
      <c r="AV544" s="103"/>
      <c r="AW544" s="103"/>
    </row>
    <row r="545" spans="1:49" x14ac:dyDescent="0.2">
      <c r="A545" s="103"/>
      <c r="B545" s="103"/>
      <c r="C545" s="103"/>
      <c r="D545" s="103"/>
      <c r="E545" s="103"/>
      <c r="F545" s="103"/>
      <c r="G545" s="103"/>
      <c r="H545" s="103"/>
      <c r="I545" s="103"/>
      <c r="J545" s="103"/>
      <c r="K545" s="103"/>
      <c r="L545" s="103"/>
      <c r="M545" s="103"/>
      <c r="N545" s="103"/>
      <c r="O545" s="103"/>
      <c r="P545" s="103"/>
      <c r="Q545" s="103"/>
      <c r="R545" s="103"/>
      <c r="S545" s="103"/>
      <c r="T545" s="103"/>
      <c r="U545" s="103"/>
      <c r="V545" s="103"/>
      <c r="W545" s="103"/>
      <c r="X545" s="103"/>
      <c r="Y545" s="103"/>
      <c r="Z545" s="103"/>
      <c r="AA545" s="103"/>
      <c r="AB545" s="103"/>
      <c r="AC545" s="103"/>
      <c r="AD545" s="103"/>
      <c r="AE545" s="103"/>
      <c r="AF545" s="103"/>
      <c r="AG545" s="103"/>
      <c r="AH545" s="103"/>
      <c r="AI545" s="103"/>
      <c r="AJ545" s="103"/>
      <c r="AK545" s="103"/>
      <c r="AL545" s="103"/>
      <c r="AM545" s="103"/>
      <c r="AN545" s="103"/>
      <c r="AO545" s="103"/>
      <c r="AP545" s="103"/>
      <c r="AQ545" s="103"/>
      <c r="AR545" s="103"/>
      <c r="AS545" s="103"/>
      <c r="AT545" s="103"/>
      <c r="AU545" s="103"/>
      <c r="AV545" s="103"/>
      <c r="AW545" s="103"/>
    </row>
    <row r="546" spans="1:49" x14ac:dyDescent="0.2">
      <c r="A546" s="103"/>
      <c r="B546" s="103"/>
      <c r="C546" s="103"/>
      <c r="D546" s="103"/>
      <c r="E546" s="103"/>
      <c r="F546" s="103"/>
      <c r="G546" s="103"/>
      <c r="H546" s="103"/>
      <c r="I546" s="103"/>
      <c r="J546" s="103"/>
      <c r="K546" s="103"/>
      <c r="L546" s="103"/>
      <c r="M546" s="103"/>
      <c r="N546" s="103"/>
      <c r="O546" s="103"/>
      <c r="P546" s="103"/>
      <c r="Q546" s="103"/>
      <c r="R546" s="103"/>
      <c r="S546" s="103"/>
      <c r="T546" s="103"/>
      <c r="U546" s="103"/>
      <c r="V546" s="103"/>
      <c r="W546" s="103"/>
      <c r="X546" s="103"/>
      <c r="Y546" s="103"/>
      <c r="Z546" s="103"/>
      <c r="AA546" s="103"/>
      <c r="AB546" s="103"/>
      <c r="AC546" s="103"/>
      <c r="AD546" s="103"/>
      <c r="AE546" s="103"/>
      <c r="AF546" s="103"/>
      <c r="AG546" s="103"/>
      <c r="AH546" s="103"/>
      <c r="AI546" s="103"/>
      <c r="AJ546" s="103"/>
      <c r="AK546" s="103"/>
      <c r="AL546" s="103"/>
      <c r="AM546" s="103"/>
      <c r="AN546" s="103"/>
      <c r="AO546" s="103"/>
      <c r="AP546" s="103"/>
      <c r="AQ546" s="103"/>
      <c r="AR546" s="103"/>
      <c r="AS546" s="103"/>
      <c r="AT546" s="103"/>
      <c r="AU546" s="103"/>
      <c r="AV546" s="103"/>
      <c r="AW546" s="103"/>
    </row>
    <row r="547" spans="1:49" x14ac:dyDescent="0.2">
      <c r="A547" s="103"/>
      <c r="B547" s="103"/>
      <c r="C547" s="103"/>
      <c r="D547" s="103"/>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c r="AD547" s="103"/>
      <c r="AE547" s="103"/>
      <c r="AF547" s="103"/>
      <c r="AG547" s="103"/>
      <c r="AH547" s="103"/>
      <c r="AI547" s="103"/>
      <c r="AJ547" s="103"/>
      <c r="AK547" s="103"/>
      <c r="AL547" s="103"/>
      <c r="AM547" s="103"/>
      <c r="AN547" s="103"/>
      <c r="AO547" s="103"/>
      <c r="AP547" s="103"/>
      <c r="AQ547" s="103"/>
      <c r="AR547" s="103"/>
      <c r="AS547" s="103"/>
      <c r="AT547" s="103"/>
      <c r="AU547" s="103"/>
      <c r="AV547" s="103"/>
      <c r="AW547" s="103"/>
    </row>
  </sheetData>
  <sheetProtection algorithmName="SHA-512" hashValue="lmksU6CYPKmuv1WzaqXkP2Z1e5I3+aHq0HVzrT3q/aooidu+xdfwpV09CvZoqj0Jyr5O1siYHh7h55diE2FJag==" saltValue="BuYSe+VtxuLDLq6c72ITww==" spinCount="100000" sheet="1" formatCells="0" formatColumns="0" formatRows="0"/>
  <mergeCells count="513">
    <mergeCell ref="B489:F489"/>
    <mergeCell ref="B490:F490"/>
    <mergeCell ref="B491:F491"/>
    <mergeCell ref="B492:F492"/>
    <mergeCell ref="B493:F493"/>
    <mergeCell ref="B494:F494"/>
    <mergeCell ref="B495:F495"/>
    <mergeCell ref="B496:F496"/>
    <mergeCell ref="B497:F497"/>
    <mergeCell ref="B509:F509"/>
    <mergeCell ref="B510:F510"/>
    <mergeCell ref="B511:F511"/>
    <mergeCell ref="B512:F512"/>
    <mergeCell ref="B513:F513"/>
    <mergeCell ref="B514:F514"/>
    <mergeCell ref="B515:F515"/>
    <mergeCell ref="B498:F498"/>
    <mergeCell ref="B499:F499"/>
    <mergeCell ref="B500:F500"/>
    <mergeCell ref="B501:F501"/>
    <mergeCell ref="B502:F502"/>
    <mergeCell ref="B503:F503"/>
    <mergeCell ref="B504:F504"/>
    <mergeCell ref="B505:F505"/>
    <mergeCell ref="B506:F506"/>
    <mergeCell ref="B507:F507"/>
    <mergeCell ref="B508:F508"/>
    <mergeCell ref="B486:F486"/>
    <mergeCell ref="B487:F487"/>
    <mergeCell ref="B488:F488"/>
    <mergeCell ref="B471:F471"/>
    <mergeCell ref="B472:F472"/>
    <mergeCell ref="B473:F473"/>
    <mergeCell ref="B474:F474"/>
    <mergeCell ref="B475:F475"/>
    <mergeCell ref="B476:F476"/>
    <mergeCell ref="B477:F477"/>
    <mergeCell ref="B478:F478"/>
    <mergeCell ref="B479:F479"/>
    <mergeCell ref="A480:F480"/>
    <mergeCell ref="B481:F481"/>
    <mergeCell ref="B482:F482"/>
    <mergeCell ref="B483:F483"/>
    <mergeCell ref="B484:F484"/>
    <mergeCell ref="B485:F485"/>
    <mergeCell ref="B462:F462"/>
    <mergeCell ref="B463:F463"/>
    <mergeCell ref="B464:F464"/>
    <mergeCell ref="B465:F465"/>
    <mergeCell ref="B466:F466"/>
    <mergeCell ref="B467:F467"/>
    <mergeCell ref="B468:F468"/>
    <mergeCell ref="B469:F469"/>
    <mergeCell ref="B470:F470"/>
    <mergeCell ref="B453:F453"/>
    <mergeCell ref="B454:F454"/>
    <mergeCell ref="B455:F455"/>
    <mergeCell ref="B456:F456"/>
    <mergeCell ref="B457:F457"/>
    <mergeCell ref="B458:F458"/>
    <mergeCell ref="B459:F459"/>
    <mergeCell ref="B460:F460"/>
    <mergeCell ref="B461:F461"/>
    <mergeCell ref="A444:F444"/>
    <mergeCell ref="B445:F445"/>
    <mergeCell ref="B446:F446"/>
    <mergeCell ref="B447:F447"/>
    <mergeCell ref="B448:F448"/>
    <mergeCell ref="B449:F449"/>
    <mergeCell ref="B450:F450"/>
    <mergeCell ref="B451:F451"/>
    <mergeCell ref="B452:F452"/>
    <mergeCell ref="B407:F407"/>
    <mergeCell ref="B398:F398"/>
    <mergeCell ref="B399:F399"/>
    <mergeCell ref="B400:F400"/>
    <mergeCell ref="B401:F401"/>
    <mergeCell ref="B402:F402"/>
    <mergeCell ref="B403:F403"/>
    <mergeCell ref="B404:F404"/>
    <mergeCell ref="B405:F405"/>
    <mergeCell ref="B406:F406"/>
    <mergeCell ref="B389:F389"/>
    <mergeCell ref="B390:F390"/>
    <mergeCell ref="B391:F391"/>
    <mergeCell ref="B392:F392"/>
    <mergeCell ref="B393:F393"/>
    <mergeCell ref="B394:F394"/>
    <mergeCell ref="B395:F395"/>
    <mergeCell ref="B396:F396"/>
    <mergeCell ref="B397:F397"/>
    <mergeCell ref="B380:F380"/>
    <mergeCell ref="B381:F381"/>
    <mergeCell ref="B382:F382"/>
    <mergeCell ref="B383:F383"/>
    <mergeCell ref="B384:F384"/>
    <mergeCell ref="B385:F385"/>
    <mergeCell ref="B386:F386"/>
    <mergeCell ref="B387:F387"/>
    <mergeCell ref="B388:F388"/>
    <mergeCell ref="B377:F377"/>
    <mergeCell ref="B378:F378"/>
    <mergeCell ref="B379:F379"/>
    <mergeCell ref="B365:F365"/>
    <mergeCell ref="B366:F366"/>
    <mergeCell ref="B367:F367"/>
    <mergeCell ref="B368:F368"/>
    <mergeCell ref="B369:F369"/>
    <mergeCell ref="B370:F370"/>
    <mergeCell ref="B371:F371"/>
    <mergeCell ref="B332:F332"/>
    <mergeCell ref="B333:F333"/>
    <mergeCell ref="B334:F334"/>
    <mergeCell ref="B335:F335"/>
    <mergeCell ref="A372:F372"/>
    <mergeCell ref="B373:F373"/>
    <mergeCell ref="B374:F374"/>
    <mergeCell ref="B375:F375"/>
    <mergeCell ref="B376:F376"/>
    <mergeCell ref="B357:F357"/>
    <mergeCell ref="B358:F358"/>
    <mergeCell ref="B359:F359"/>
    <mergeCell ref="B360:F360"/>
    <mergeCell ref="B361:F361"/>
    <mergeCell ref="B362:F362"/>
    <mergeCell ref="B363:F363"/>
    <mergeCell ref="B364:F364"/>
    <mergeCell ref="B323:F323"/>
    <mergeCell ref="B324:F324"/>
    <mergeCell ref="B325:F325"/>
    <mergeCell ref="B326:F326"/>
    <mergeCell ref="B327:F327"/>
    <mergeCell ref="B328:F328"/>
    <mergeCell ref="B329:F329"/>
    <mergeCell ref="B330:F330"/>
    <mergeCell ref="B331:F331"/>
    <mergeCell ref="B314:F314"/>
    <mergeCell ref="B315:F315"/>
    <mergeCell ref="B316:F316"/>
    <mergeCell ref="B317:F317"/>
    <mergeCell ref="B318:F318"/>
    <mergeCell ref="B319:F319"/>
    <mergeCell ref="B320:F320"/>
    <mergeCell ref="B321:F321"/>
    <mergeCell ref="B322:F322"/>
    <mergeCell ref="B305:F305"/>
    <mergeCell ref="B306:F306"/>
    <mergeCell ref="B307:F307"/>
    <mergeCell ref="B308:F308"/>
    <mergeCell ref="B309:F309"/>
    <mergeCell ref="B310:F310"/>
    <mergeCell ref="B311:F311"/>
    <mergeCell ref="B312:F312"/>
    <mergeCell ref="B313:F313"/>
    <mergeCell ref="B296:F296"/>
    <mergeCell ref="B297:F297"/>
    <mergeCell ref="B298:F298"/>
    <mergeCell ref="B299:F299"/>
    <mergeCell ref="A300:F300"/>
    <mergeCell ref="B301:F301"/>
    <mergeCell ref="B302:F302"/>
    <mergeCell ref="B303:F303"/>
    <mergeCell ref="B304:F304"/>
    <mergeCell ref="B287:F287"/>
    <mergeCell ref="B288:F288"/>
    <mergeCell ref="B289:F289"/>
    <mergeCell ref="B290:F290"/>
    <mergeCell ref="B291:F291"/>
    <mergeCell ref="B292:F292"/>
    <mergeCell ref="B293:F293"/>
    <mergeCell ref="B294:F294"/>
    <mergeCell ref="B295:F295"/>
    <mergeCell ref="A264:F264"/>
    <mergeCell ref="B265:F265"/>
    <mergeCell ref="B266:F266"/>
    <mergeCell ref="B267:F267"/>
    <mergeCell ref="B268:F268"/>
    <mergeCell ref="B269:F269"/>
    <mergeCell ref="B270:F270"/>
    <mergeCell ref="B271:F271"/>
    <mergeCell ref="B272:F272"/>
    <mergeCell ref="B273:F273"/>
    <mergeCell ref="B274:F274"/>
    <mergeCell ref="B275:F275"/>
    <mergeCell ref="B276:F276"/>
    <mergeCell ref="B277:F277"/>
    <mergeCell ref="B278:F278"/>
    <mergeCell ref="B279:F279"/>
    <mergeCell ref="B280:F280"/>
    <mergeCell ref="B356:F356"/>
    <mergeCell ref="B347:F347"/>
    <mergeCell ref="B348:F348"/>
    <mergeCell ref="B349:F349"/>
    <mergeCell ref="B350:F350"/>
    <mergeCell ref="B351:F351"/>
    <mergeCell ref="B352:F352"/>
    <mergeCell ref="B353:F353"/>
    <mergeCell ref="B354:F354"/>
    <mergeCell ref="B355:F355"/>
    <mergeCell ref="B281:F281"/>
    <mergeCell ref="B282:F282"/>
    <mergeCell ref="B283:F283"/>
    <mergeCell ref="B284:F284"/>
    <mergeCell ref="B285:F285"/>
    <mergeCell ref="B286:F286"/>
    <mergeCell ref="D8:E8"/>
    <mergeCell ref="A1:H1"/>
    <mergeCell ref="I1:Q1"/>
    <mergeCell ref="B440:F440"/>
    <mergeCell ref="B441:F441"/>
    <mergeCell ref="B442:F442"/>
    <mergeCell ref="B443:F443"/>
    <mergeCell ref="B435:F435"/>
    <mergeCell ref="B436:F436"/>
    <mergeCell ref="B437:F437"/>
    <mergeCell ref="B438:F438"/>
    <mergeCell ref="B439:F439"/>
    <mergeCell ref="B430:F430"/>
    <mergeCell ref="B431:F431"/>
    <mergeCell ref="B432:F432"/>
    <mergeCell ref="B433:F433"/>
    <mergeCell ref="B434:F434"/>
    <mergeCell ref="B412:F412"/>
    <mergeCell ref="B413:F413"/>
    <mergeCell ref="B415:F415"/>
    <mergeCell ref="B428:F428"/>
    <mergeCell ref="B429:F429"/>
    <mergeCell ref="B262:F262"/>
    <mergeCell ref="B263:F263"/>
    <mergeCell ref="A408:F408"/>
    <mergeCell ref="B409:F409"/>
    <mergeCell ref="B410:F410"/>
    <mergeCell ref="B257:F257"/>
    <mergeCell ref="B258:F258"/>
    <mergeCell ref="B259:F259"/>
    <mergeCell ref="B260:F260"/>
    <mergeCell ref="B261:F261"/>
    <mergeCell ref="B252:F252"/>
    <mergeCell ref="B253:F253"/>
    <mergeCell ref="B254:F254"/>
    <mergeCell ref="B255:F255"/>
    <mergeCell ref="B256:F256"/>
    <mergeCell ref="A336:F336"/>
    <mergeCell ref="B337:F337"/>
    <mergeCell ref="B338:F338"/>
    <mergeCell ref="B339:F339"/>
    <mergeCell ref="B340:F340"/>
    <mergeCell ref="B341:F341"/>
    <mergeCell ref="B342:F342"/>
    <mergeCell ref="B343:F343"/>
    <mergeCell ref="B344:F344"/>
    <mergeCell ref="B345:F345"/>
    <mergeCell ref="B346:F346"/>
    <mergeCell ref="B247:F247"/>
    <mergeCell ref="B248:F248"/>
    <mergeCell ref="B249:F249"/>
    <mergeCell ref="B250:F250"/>
    <mergeCell ref="B251:F251"/>
    <mergeCell ref="B232:F232"/>
    <mergeCell ref="B233:F233"/>
    <mergeCell ref="B234:F234"/>
    <mergeCell ref="B245:F245"/>
    <mergeCell ref="B246:F246"/>
    <mergeCell ref="B242:F242"/>
    <mergeCell ref="B243:F243"/>
    <mergeCell ref="B244:F244"/>
    <mergeCell ref="B235:F235"/>
    <mergeCell ref="B236:F236"/>
    <mergeCell ref="B237:F237"/>
    <mergeCell ref="B238:F238"/>
    <mergeCell ref="B239:F239"/>
    <mergeCell ref="B240:F240"/>
    <mergeCell ref="B241:F241"/>
    <mergeCell ref="B217:F217"/>
    <mergeCell ref="B218:F218"/>
    <mergeCell ref="B219:F219"/>
    <mergeCell ref="B212:F212"/>
    <mergeCell ref="B213:F213"/>
    <mergeCell ref="B214:F214"/>
    <mergeCell ref="B215:F215"/>
    <mergeCell ref="B216:F216"/>
    <mergeCell ref="B210:F210"/>
    <mergeCell ref="B211:F211"/>
    <mergeCell ref="A156:F156"/>
    <mergeCell ref="B157:F157"/>
    <mergeCell ref="B183:F183"/>
    <mergeCell ref="B184:F184"/>
    <mergeCell ref="B185:F185"/>
    <mergeCell ref="B158:F158"/>
    <mergeCell ref="B159:F159"/>
    <mergeCell ref="B160:F160"/>
    <mergeCell ref="B161:F161"/>
    <mergeCell ref="B162:F162"/>
    <mergeCell ref="B173:F173"/>
    <mergeCell ref="B174:F174"/>
    <mergeCell ref="B175:F175"/>
    <mergeCell ref="B176:F176"/>
    <mergeCell ref="B177:F177"/>
    <mergeCell ref="B163:F163"/>
    <mergeCell ref="B164:F164"/>
    <mergeCell ref="B165:F165"/>
    <mergeCell ref="B166:F166"/>
    <mergeCell ref="B167:F167"/>
    <mergeCell ref="B168:F168"/>
    <mergeCell ref="B169:F169"/>
    <mergeCell ref="B170:F170"/>
    <mergeCell ref="B171:F171"/>
    <mergeCell ref="B152:F152"/>
    <mergeCell ref="B153:F153"/>
    <mergeCell ref="B154:F154"/>
    <mergeCell ref="B155:F155"/>
    <mergeCell ref="B147:F147"/>
    <mergeCell ref="B148:F148"/>
    <mergeCell ref="B149:F149"/>
    <mergeCell ref="B150:F150"/>
    <mergeCell ref="B151:F151"/>
    <mergeCell ref="B142:F142"/>
    <mergeCell ref="B143:F143"/>
    <mergeCell ref="B144:F144"/>
    <mergeCell ref="B145:F145"/>
    <mergeCell ref="B146:F146"/>
    <mergeCell ref="B137:F137"/>
    <mergeCell ref="B138:F138"/>
    <mergeCell ref="B139:F139"/>
    <mergeCell ref="B140:F140"/>
    <mergeCell ref="B141:F141"/>
    <mergeCell ref="B123:F123"/>
    <mergeCell ref="B124:F124"/>
    <mergeCell ref="B125:F125"/>
    <mergeCell ref="B136:F136"/>
    <mergeCell ref="B117:F117"/>
    <mergeCell ref="B118:F118"/>
    <mergeCell ref="B119:F119"/>
    <mergeCell ref="A120:F120"/>
    <mergeCell ref="B121:F121"/>
    <mergeCell ref="B126:F126"/>
    <mergeCell ref="B127:F127"/>
    <mergeCell ref="B128:F128"/>
    <mergeCell ref="B129:F129"/>
    <mergeCell ref="B130:F130"/>
    <mergeCell ref="B131:F131"/>
    <mergeCell ref="B132:F132"/>
    <mergeCell ref="B133:F133"/>
    <mergeCell ref="B134:F134"/>
    <mergeCell ref="B135:F135"/>
    <mergeCell ref="B114:F114"/>
    <mergeCell ref="B115:F115"/>
    <mergeCell ref="B116:F116"/>
    <mergeCell ref="B107:F107"/>
    <mergeCell ref="B108:F108"/>
    <mergeCell ref="B109:F109"/>
    <mergeCell ref="B110:F110"/>
    <mergeCell ref="B111:F111"/>
    <mergeCell ref="B122:F122"/>
    <mergeCell ref="B88:F88"/>
    <mergeCell ref="B106:F106"/>
    <mergeCell ref="B97:F97"/>
    <mergeCell ref="B98:F98"/>
    <mergeCell ref="B99:F99"/>
    <mergeCell ref="B100:F100"/>
    <mergeCell ref="B101:F101"/>
    <mergeCell ref="B112:F112"/>
    <mergeCell ref="B113:F113"/>
    <mergeCell ref="B92:F92"/>
    <mergeCell ref="B93:F93"/>
    <mergeCell ref="B94:F94"/>
    <mergeCell ref="B95:F95"/>
    <mergeCell ref="B96:F96"/>
    <mergeCell ref="B69:F69"/>
    <mergeCell ref="B70:F70"/>
    <mergeCell ref="B71:F71"/>
    <mergeCell ref="B72:F72"/>
    <mergeCell ref="B73:F73"/>
    <mergeCell ref="B64:F64"/>
    <mergeCell ref="B65:F65"/>
    <mergeCell ref="B66:F66"/>
    <mergeCell ref="B67:F67"/>
    <mergeCell ref="A84:F84"/>
    <mergeCell ref="B85:F85"/>
    <mergeCell ref="B86:F86"/>
    <mergeCell ref="B79:F79"/>
    <mergeCell ref="B80:F80"/>
    <mergeCell ref="B81:F81"/>
    <mergeCell ref="B82:F82"/>
    <mergeCell ref="B83:F83"/>
    <mergeCell ref="B74:F74"/>
    <mergeCell ref="B75:F75"/>
    <mergeCell ref="B76:F76"/>
    <mergeCell ref="B77:F77"/>
    <mergeCell ref="B78:F78"/>
    <mergeCell ref="L9:M9"/>
    <mergeCell ref="A12:F12"/>
    <mergeCell ref="A10:F11"/>
    <mergeCell ref="G10:Q10"/>
    <mergeCell ref="B47:F47"/>
    <mergeCell ref="B45:F45"/>
    <mergeCell ref="B46:F46"/>
    <mergeCell ref="B43:F43"/>
    <mergeCell ref="B44:F44"/>
    <mergeCell ref="B31:F31"/>
    <mergeCell ref="B32:F32"/>
    <mergeCell ref="B33:F33"/>
    <mergeCell ref="B34:F34"/>
    <mergeCell ref="B35:F35"/>
    <mergeCell ref="B36:F36"/>
    <mergeCell ref="B37:F37"/>
    <mergeCell ref="B38:F38"/>
    <mergeCell ref="B16:F16"/>
    <mergeCell ref="B17:F17"/>
    <mergeCell ref="B18:F18"/>
    <mergeCell ref="B19:F19"/>
    <mergeCell ref="B39:F39"/>
    <mergeCell ref="B15:F15"/>
    <mergeCell ref="B62:F62"/>
    <mergeCell ref="B63:F63"/>
    <mergeCell ref="B54:F54"/>
    <mergeCell ref="B55:F55"/>
    <mergeCell ref="B58:F58"/>
    <mergeCell ref="B56:F56"/>
    <mergeCell ref="B57:F57"/>
    <mergeCell ref="B13:F13"/>
    <mergeCell ref="B14:F14"/>
    <mergeCell ref="B51:F51"/>
    <mergeCell ref="A517:F517"/>
    <mergeCell ref="B426:F426"/>
    <mergeCell ref="B427:F427"/>
    <mergeCell ref="A516:F516"/>
    <mergeCell ref="B411:F411"/>
    <mergeCell ref="B414:F414"/>
    <mergeCell ref="B188:F188"/>
    <mergeCell ref="B189:F189"/>
    <mergeCell ref="B89:F89"/>
    <mergeCell ref="B90:F90"/>
    <mergeCell ref="B91:F91"/>
    <mergeCell ref="B102:F102"/>
    <mergeCell ref="B103:F103"/>
    <mergeCell ref="B104:F104"/>
    <mergeCell ref="B105:F105"/>
    <mergeCell ref="B178:F178"/>
    <mergeCell ref="B179:F179"/>
    <mergeCell ref="B180:F180"/>
    <mergeCell ref="B181:F181"/>
    <mergeCell ref="B182:F182"/>
    <mergeCell ref="B186:F186"/>
    <mergeCell ref="B187:F187"/>
    <mergeCell ref="B190:F190"/>
    <mergeCell ref="B197:F197"/>
    <mergeCell ref="B87:F87"/>
    <mergeCell ref="B20:F20"/>
    <mergeCell ref="B21:F21"/>
    <mergeCell ref="B22:F22"/>
    <mergeCell ref="B23:F23"/>
    <mergeCell ref="B24:F24"/>
    <mergeCell ref="B30:F30"/>
    <mergeCell ref="B25:F25"/>
    <mergeCell ref="B26:F26"/>
    <mergeCell ref="B27:F27"/>
    <mergeCell ref="B28:F28"/>
    <mergeCell ref="B29:F29"/>
    <mergeCell ref="B40:F40"/>
    <mergeCell ref="B41:F41"/>
    <mergeCell ref="B42:F42"/>
    <mergeCell ref="A48:F48"/>
    <mergeCell ref="B49:F49"/>
    <mergeCell ref="B50:F50"/>
    <mergeCell ref="B52:F52"/>
    <mergeCell ref="B53:F53"/>
    <mergeCell ref="B68:F68"/>
    <mergeCell ref="B59:F59"/>
    <mergeCell ref="B60:F60"/>
    <mergeCell ref="B61:F61"/>
    <mergeCell ref="B202:F202"/>
    <mergeCell ref="B203:F203"/>
    <mergeCell ref="B204:F204"/>
    <mergeCell ref="B205:F205"/>
    <mergeCell ref="B206:F206"/>
    <mergeCell ref="B207:F207"/>
    <mergeCell ref="B208:F208"/>
    <mergeCell ref="B209:F209"/>
    <mergeCell ref="B191:F191"/>
    <mergeCell ref="B201:F201"/>
    <mergeCell ref="A192:F192"/>
    <mergeCell ref="B193:F193"/>
    <mergeCell ref="B194:F194"/>
    <mergeCell ref="B195:F195"/>
    <mergeCell ref="B196:F196"/>
    <mergeCell ref="B198:F198"/>
    <mergeCell ref="B199:F199"/>
    <mergeCell ref="B200:F200"/>
    <mergeCell ref="A2:Q2"/>
    <mergeCell ref="B425:F425"/>
    <mergeCell ref="B416:F416"/>
    <mergeCell ref="B417:F417"/>
    <mergeCell ref="B418:F418"/>
    <mergeCell ref="B419:F419"/>
    <mergeCell ref="B420:F420"/>
    <mergeCell ref="B421:F421"/>
    <mergeCell ref="B422:F422"/>
    <mergeCell ref="B423:F423"/>
    <mergeCell ref="B424:F424"/>
    <mergeCell ref="B220:F220"/>
    <mergeCell ref="B221:F221"/>
    <mergeCell ref="B227:F227"/>
    <mergeCell ref="A228:F228"/>
    <mergeCell ref="B229:F229"/>
    <mergeCell ref="B230:F230"/>
    <mergeCell ref="B231:F231"/>
    <mergeCell ref="B222:F222"/>
    <mergeCell ref="B223:F223"/>
    <mergeCell ref="B224:F224"/>
    <mergeCell ref="B225:F225"/>
    <mergeCell ref="B226:F226"/>
    <mergeCell ref="B172:F172"/>
  </mergeCells>
  <phoneticPr fontId="0" type="noConversion"/>
  <conditionalFormatting sqref="A13:P47 A49:P83">
    <cfRule type="notContainsBlanks" dxfId="32" priority="55">
      <formula>LEN(TRIM(A13))&gt;0</formula>
    </cfRule>
  </conditionalFormatting>
  <conditionalFormatting sqref="A2:Q2">
    <cfRule type="containsText" dxfId="31" priority="25" operator="containsText" text="s u b">
      <formula>NOT(ISERROR(SEARCH("s u b",A2)))</formula>
    </cfRule>
  </conditionalFormatting>
  <conditionalFormatting sqref="R12">
    <cfRule type="cellIs" dxfId="30" priority="52" operator="equal">
      <formula>"sum error"</formula>
    </cfRule>
  </conditionalFormatting>
  <conditionalFormatting sqref="R48">
    <cfRule type="cellIs" dxfId="29" priority="38" operator="equal">
      <formula>"sum error"</formula>
    </cfRule>
  </conditionalFormatting>
  <conditionalFormatting sqref="R84">
    <cfRule type="cellIs" dxfId="28" priority="37" operator="equal">
      <formula>"sum error"</formula>
    </cfRule>
  </conditionalFormatting>
  <conditionalFormatting sqref="R120">
    <cfRule type="cellIs" dxfId="27" priority="36" operator="equal">
      <formula>"sum error"</formula>
    </cfRule>
  </conditionalFormatting>
  <conditionalFormatting sqref="R156">
    <cfRule type="cellIs" dxfId="26" priority="35" operator="equal">
      <formula>"sum error"</formula>
    </cfRule>
  </conditionalFormatting>
  <conditionalFormatting sqref="R192">
    <cfRule type="cellIs" dxfId="25" priority="34" operator="equal">
      <formula>"sum error"</formula>
    </cfRule>
  </conditionalFormatting>
  <conditionalFormatting sqref="R228">
    <cfRule type="cellIs" dxfId="24" priority="33" operator="equal">
      <formula>"sum error"</formula>
    </cfRule>
  </conditionalFormatting>
  <conditionalFormatting sqref="R264">
    <cfRule type="cellIs" dxfId="23" priority="32" operator="equal">
      <formula>"sum error"</formula>
    </cfRule>
  </conditionalFormatting>
  <conditionalFormatting sqref="R300">
    <cfRule type="cellIs" dxfId="22" priority="31" operator="equal">
      <formula>"sum error"</formula>
    </cfRule>
  </conditionalFormatting>
  <conditionalFormatting sqref="R336">
    <cfRule type="cellIs" dxfId="21" priority="30" operator="equal">
      <formula>"sum error"</formula>
    </cfRule>
  </conditionalFormatting>
  <conditionalFormatting sqref="R372">
    <cfRule type="cellIs" dxfId="20" priority="29" operator="equal">
      <formula>"sum error"</formula>
    </cfRule>
  </conditionalFormatting>
  <conditionalFormatting sqref="R408">
    <cfRule type="cellIs" dxfId="19" priority="28" operator="equal">
      <formula>"sum error"</formula>
    </cfRule>
  </conditionalFormatting>
  <conditionalFormatting sqref="R444">
    <cfRule type="cellIs" dxfId="18" priority="27" operator="equal">
      <formula>"sum error"</formula>
    </cfRule>
  </conditionalFormatting>
  <conditionalFormatting sqref="R480">
    <cfRule type="cellIs" dxfId="17" priority="26" operator="equal">
      <formula>"sum error"</formula>
    </cfRule>
  </conditionalFormatting>
  <printOptions horizontalCentered="1"/>
  <pageMargins left="0.25" right="0.25" top="0.5" bottom="0.75" header="0.5" footer="0.25"/>
  <pageSetup fitToHeight="3" orientation="portrait" r:id="rId1"/>
  <headerFooter scaleWithDoc="0" alignWithMargins="0">
    <oddFooter>&amp;L&amp;9Fee Proposal&amp;R&amp;9Exhibit "_"
Sheet &amp;P of &amp;N</oddFooter>
    <firstFooter>&amp;L&amp;8Consultant's Estimate of Hours&amp;R&amp;8Exhibit "_"
Sheet &amp;P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23"/>
  <sheetViews>
    <sheetView showGridLines="0" showZeros="0" zoomScale="120" zoomScaleNormal="120" zoomScaleSheetLayoutView="75" workbookViewId="0">
      <selection activeCell="R34" sqref="R34"/>
    </sheetView>
  </sheetViews>
  <sheetFormatPr defaultColWidth="4.7109375" defaultRowHeight="15" x14ac:dyDescent="0.2"/>
  <cols>
    <col min="1" max="1" width="11.28515625" style="9" customWidth="1"/>
    <col min="2" max="2" width="3.42578125" style="9" customWidth="1"/>
    <col min="3" max="3" width="2.42578125" style="9" customWidth="1"/>
    <col min="4" max="4" width="3.5703125" style="9" customWidth="1"/>
    <col min="5" max="5" width="4.140625" style="9" bestFit="1" customWidth="1"/>
    <col min="6" max="6" width="10.28515625" style="9" customWidth="1"/>
    <col min="7" max="7" width="10.140625" style="9" customWidth="1"/>
    <col min="8" max="8" width="5.85546875" style="9" customWidth="1"/>
    <col min="9" max="9" width="5" style="9" customWidth="1"/>
    <col min="10" max="10" width="5.7109375" style="9" customWidth="1"/>
    <col min="11" max="11" width="2.140625" style="9" customWidth="1"/>
    <col min="12" max="12" width="1.5703125" style="9" customWidth="1"/>
    <col min="13" max="13" width="3.5703125" style="9" customWidth="1"/>
    <col min="14" max="14" width="7.42578125" style="9" customWidth="1"/>
    <col min="15" max="15" width="7.5703125" style="9" customWidth="1"/>
    <col min="16" max="16" width="15" style="9" customWidth="1"/>
    <col min="17" max="17" width="0.7109375" style="9" customWidth="1"/>
    <col min="18" max="16384" width="4.7109375" style="9"/>
  </cols>
  <sheetData>
    <row r="1" spans="1:55" ht="21.6" customHeight="1" thickBot="1" x14ac:dyDescent="0.5">
      <c r="A1" s="564" t="s">
        <v>4</v>
      </c>
      <c r="B1" s="565"/>
      <c r="C1" s="565"/>
      <c r="D1" s="565"/>
      <c r="E1" s="565"/>
      <c r="F1" s="565"/>
      <c r="G1" s="565"/>
      <c r="H1" s="565"/>
      <c r="I1" s="566" t="str">
        <f>'Staffing Plan'!K1</f>
        <v>Enter General Project Type HERE</v>
      </c>
      <c r="J1" s="566"/>
      <c r="K1" s="566"/>
      <c r="L1" s="566"/>
      <c r="M1" s="566"/>
      <c r="N1" s="566"/>
      <c r="O1" s="566"/>
      <c r="P1" s="566"/>
      <c r="Q1" s="567"/>
      <c r="R1" s="7"/>
      <c r="S1" s="7"/>
      <c r="T1" s="7"/>
      <c r="U1" s="7"/>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row>
    <row r="2" spans="1:55" ht="9.9499999999999993" customHeight="1" x14ac:dyDescent="0.45">
      <c r="A2" s="573">
        <f>'Staffing Plan'!A2:R2</f>
        <v>0</v>
      </c>
      <c r="B2" s="573"/>
      <c r="C2" s="573"/>
      <c r="D2" s="573"/>
      <c r="E2" s="573"/>
      <c r="F2" s="573"/>
      <c r="G2" s="573"/>
      <c r="H2" s="573"/>
      <c r="I2" s="573"/>
      <c r="J2" s="573"/>
      <c r="K2" s="573"/>
      <c r="L2" s="573"/>
      <c r="M2" s="573"/>
      <c r="N2" s="573"/>
      <c r="O2" s="573"/>
      <c r="P2" s="573"/>
      <c r="Q2" s="573"/>
      <c r="R2" s="7"/>
      <c r="S2" s="7"/>
      <c r="T2" s="7"/>
      <c r="U2" s="7"/>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row>
    <row r="3" spans="1:55" s="13" customFormat="1" ht="12.75" x14ac:dyDescent="0.2">
      <c r="B3" s="15"/>
      <c r="C3" s="11" t="str">
        <f>'Staffing Plan'!C3</f>
        <v xml:space="preserve">Project Name:  </v>
      </c>
      <c r="D3" s="216">
        <f>'Staffing Plan'!D3</f>
        <v>0</v>
      </c>
      <c r="E3" s="216"/>
      <c r="F3" s="313"/>
      <c r="G3" s="313"/>
      <c r="H3" s="313"/>
      <c r="I3" s="313"/>
      <c r="J3" s="27"/>
      <c r="M3" s="11"/>
      <c r="N3" s="11" t="s">
        <v>27</v>
      </c>
      <c r="O3" s="210">
        <f>'Staffing Plan'!O3</f>
        <v>0</v>
      </c>
      <c r="P3" s="210"/>
      <c r="Q3" s="35"/>
      <c r="R3" s="16"/>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row>
    <row r="4" spans="1:55" s="13" customFormat="1" ht="12.75" x14ac:dyDescent="0.2">
      <c r="B4" s="4"/>
      <c r="C4" s="11" t="str">
        <f>'Staffing Plan'!C4</f>
        <v xml:space="preserve">Consultant: </v>
      </c>
      <c r="D4" s="213">
        <f>'Staffing Plan'!D4</f>
        <v>0</v>
      </c>
      <c r="E4" s="214"/>
      <c r="F4" s="214"/>
      <c r="G4" s="214"/>
      <c r="H4" s="214"/>
      <c r="I4" s="214"/>
      <c r="L4" s="24"/>
      <c r="N4" s="11" t="s">
        <v>28</v>
      </c>
      <c r="O4" s="221">
        <f>'Staffing Plan'!O4</f>
        <v>0</v>
      </c>
      <c r="P4" s="221"/>
      <c r="Q4" s="29"/>
      <c r="R4" s="16"/>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row>
    <row r="5" spans="1:55" s="1" customFormat="1" hidden="1" x14ac:dyDescent="0.2">
      <c r="A5" s="13"/>
      <c r="B5" s="25"/>
      <c r="C5" s="11" t="str">
        <f>'Staffing Plan'!C5</f>
        <v xml:space="preserve">Consultant PM: </v>
      </c>
      <c r="D5" s="213">
        <f>'Staffing Plan'!D5</f>
        <v>0</v>
      </c>
      <c r="E5" s="213"/>
      <c r="F5" s="213"/>
      <c r="G5" s="213"/>
      <c r="H5" s="213"/>
      <c r="I5" s="213"/>
      <c r="J5" s="216"/>
      <c r="K5" s="217"/>
      <c r="L5" s="217"/>
      <c r="M5" s="217"/>
      <c r="N5" s="217"/>
      <c r="O5" s="218"/>
      <c r="P5" s="315"/>
      <c r="Q5" s="4"/>
      <c r="R5" s="5"/>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row>
    <row r="6" spans="1:55" s="1" customFormat="1" hidden="1" x14ac:dyDescent="0.2">
      <c r="A6" s="13"/>
      <c r="B6" s="25"/>
      <c r="C6" s="11" t="str">
        <f>'Staffing Plan'!C6</f>
        <v xml:space="preserve">LPA RC:  </v>
      </c>
      <c r="D6" s="213">
        <f>'Staffing Plan'!D6</f>
        <v>0</v>
      </c>
      <c r="E6" s="213"/>
      <c r="F6" s="213"/>
      <c r="G6" s="213"/>
      <c r="H6" s="213"/>
      <c r="I6" s="213"/>
      <c r="J6" s="213"/>
      <c r="K6" s="219"/>
      <c r="L6" s="219"/>
      <c r="M6" s="219"/>
      <c r="N6" s="219"/>
      <c r="O6" s="206"/>
      <c r="P6" s="4"/>
      <c r="Q6" s="4"/>
      <c r="R6" s="5"/>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55" s="1" customFormat="1" hidden="1" x14ac:dyDescent="0.2">
      <c r="A7" s="13"/>
      <c r="B7" s="25"/>
      <c r="C7" s="11" t="str">
        <f>'Staffing Plan'!C7</f>
        <v xml:space="preserve">NDOT PC:  </v>
      </c>
      <c r="D7" s="213">
        <f>'Staffing Plan'!D7</f>
        <v>0</v>
      </c>
      <c r="E7" s="213"/>
      <c r="F7" s="213"/>
      <c r="G7" s="213"/>
      <c r="H7" s="213"/>
      <c r="I7" s="213"/>
      <c r="J7" s="213"/>
      <c r="K7" s="219"/>
      <c r="L7" s="219"/>
      <c r="M7" s="219"/>
      <c r="N7" s="219"/>
      <c r="O7" s="206"/>
      <c r="P7" s="4"/>
      <c r="Q7" s="4"/>
      <c r="R7" s="5"/>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55" s="1" customFormat="1" x14ac:dyDescent="0.2">
      <c r="A8" s="13"/>
      <c r="B8" s="25"/>
      <c r="C8" s="11" t="str">
        <f>'Staffing Plan'!C8</f>
        <v xml:space="preserve">Date:  </v>
      </c>
      <c r="D8" s="568">
        <f>'Staffing Plan'!D8</f>
        <v>0</v>
      </c>
      <c r="E8" s="568"/>
      <c r="F8" s="568"/>
      <c r="G8" s="568"/>
      <c r="H8" s="215"/>
      <c r="I8" s="215"/>
      <c r="J8" s="316"/>
      <c r="K8" s="316"/>
      <c r="L8" s="316"/>
      <c r="M8" s="316"/>
      <c r="N8" s="316"/>
      <c r="O8" s="317"/>
      <c r="P8" s="4"/>
      <c r="Q8" s="4"/>
      <c r="R8" s="5"/>
      <c r="S8" s="6"/>
      <c r="T8" s="23"/>
      <c r="U8" s="6"/>
      <c r="V8" s="6"/>
      <c r="W8" s="6"/>
      <c r="X8" s="6"/>
      <c r="Y8" s="6"/>
      <c r="Z8" s="6"/>
      <c r="AA8" s="6"/>
      <c r="AB8" s="6"/>
      <c r="AC8" s="6"/>
      <c r="AD8" s="6"/>
      <c r="AE8" s="6"/>
      <c r="AF8" s="6"/>
      <c r="AG8" s="6"/>
      <c r="AH8" s="6"/>
      <c r="AI8" s="6"/>
      <c r="AJ8" s="6"/>
      <c r="AK8" s="6"/>
      <c r="AL8" s="6"/>
      <c r="AM8" s="6"/>
      <c r="AN8" s="6"/>
      <c r="AO8" s="6"/>
      <c r="AP8" s="6"/>
      <c r="AQ8" s="6"/>
      <c r="AR8" s="6"/>
      <c r="AS8" s="6"/>
      <c r="AT8" s="6"/>
      <c r="AU8" s="6"/>
    </row>
    <row r="9" spans="1:55" ht="12" customHeight="1" thickBot="1" x14ac:dyDescent="0.25">
      <c r="P9" s="539"/>
      <c r="Q9" s="539"/>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row>
    <row r="10" spans="1:55" s="32" customFormat="1" ht="12.95" customHeight="1" x14ac:dyDescent="0.2">
      <c r="A10" s="558" t="s">
        <v>20</v>
      </c>
      <c r="B10" s="559"/>
      <c r="C10" s="559"/>
      <c r="D10" s="559"/>
      <c r="E10" s="559"/>
      <c r="F10" s="559"/>
      <c r="G10" s="559"/>
      <c r="H10" s="559"/>
      <c r="I10" s="559"/>
      <c r="J10" s="559"/>
      <c r="K10" s="559"/>
      <c r="L10" s="559"/>
      <c r="M10" s="559"/>
      <c r="N10" s="51"/>
      <c r="O10" s="52"/>
      <c r="P10" s="569" t="s">
        <v>1</v>
      </c>
      <c r="Q10" s="570"/>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row>
    <row r="11" spans="1:55" s="36" customFormat="1" ht="12.95" customHeight="1" x14ac:dyDescent="0.2">
      <c r="A11" s="107"/>
      <c r="B11" s="108"/>
      <c r="C11" s="109"/>
      <c r="D11" s="109"/>
      <c r="E11" s="109"/>
      <c r="F11" s="109"/>
      <c r="G11" s="109"/>
      <c r="H11" s="109"/>
      <c r="I11" s="109"/>
      <c r="J11" s="109"/>
      <c r="K11" s="109"/>
      <c r="L11" s="109"/>
      <c r="M11" s="109"/>
      <c r="N11" s="109"/>
      <c r="O11" s="109"/>
      <c r="P11" s="295"/>
      <c r="Q11" s="296"/>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row>
    <row r="12" spans="1:55" s="36" customFormat="1" ht="12.95" customHeight="1" x14ac:dyDescent="0.2">
      <c r="A12" s="107"/>
      <c r="B12" s="108"/>
      <c r="C12" s="109"/>
      <c r="D12" s="109"/>
      <c r="E12" s="109"/>
      <c r="F12" s="109"/>
      <c r="G12" s="109"/>
      <c r="H12" s="109"/>
      <c r="I12" s="109"/>
      <c r="J12" s="109"/>
      <c r="K12" s="109"/>
      <c r="L12" s="109"/>
      <c r="M12" s="109"/>
      <c r="N12" s="109"/>
      <c r="O12" s="109"/>
      <c r="P12" s="295"/>
      <c r="Q12" s="296"/>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row>
    <row r="13" spans="1:55" s="36" customFormat="1" ht="12.95" customHeight="1" x14ac:dyDescent="0.2">
      <c r="A13" s="110"/>
      <c r="B13" s="111"/>
      <c r="C13" s="112"/>
      <c r="D13" s="112"/>
      <c r="E13" s="112"/>
      <c r="F13" s="112"/>
      <c r="G13" s="112"/>
      <c r="H13" s="112"/>
      <c r="I13" s="112"/>
      <c r="J13" s="112"/>
      <c r="K13" s="112"/>
      <c r="L13" s="112"/>
      <c r="M13" s="112"/>
      <c r="N13" s="109"/>
      <c r="O13" s="109"/>
      <c r="P13" s="295"/>
      <c r="Q13" s="296"/>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row>
    <row r="14" spans="1:55" s="36" customFormat="1" ht="12.95" customHeight="1" x14ac:dyDescent="0.2">
      <c r="A14" s="110"/>
      <c r="B14" s="111"/>
      <c r="C14" s="112"/>
      <c r="D14" s="112"/>
      <c r="E14" s="112"/>
      <c r="F14" s="112"/>
      <c r="G14" s="112"/>
      <c r="H14" s="112"/>
      <c r="I14" s="112"/>
      <c r="J14" s="112"/>
      <c r="K14" s="112"/>
      <c r="L14" s="112"/>
      <c r="M14" s="112"/>
      <c r="N14" s="109"/>
      <c r="O14" s="109"/>
      <c r="P14" s="295"/>
      <c r="Q14" s="296"/>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row>
    <row r="15" spans="1:55" s="36" customFormat="1" ht="12.95" customHeight="1" x14ac:dyDescent="0.2">
      <c r="A15" s="107"/>
      <c r="B15" s="108"/>
      <c r="C15" s="109"/>
      <c r="D15" s="109"/>
      <c r="E15" s="109"/>
      <c r="F15" s="109"/>
      <c r="G15" s="109"/>
      <c r="H15" s="109"/>
      <c r="I15" s="109"/>
      <c r="J15" s="109"/>
      <c r="K15" s="109"/>
      <c r="L15" s="109"/>
      <c r="M15" s="109"/>
      <c r="N15" s="109"/>
      <c r="O15" s="109"/>
      <c r="P15" s="295"/>
      <c r="Q15" s="296"/>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row>
    <row r="16" spans="1:55" s="36" customFormat="1" ht="12.95" customHeight="1" x14ac:dyDescent="0.2">
      <c r="A16" s="107"/>
      <c r="B16" s="108"/>
      <c r="C16" s="109"/>
      <c r="D16" s="109"/>
      <c r="E16" s="109"/>
      <c r="F16" s="109"/>
      <c r="G16" s="109"/>
      <c r="H16" s="109"/>
      <c r="I16" s="109"/>
      <c r="J16" s="109"/>
      <c r="K16" s="109"/>
      <c r="L16" s="109"/>
      <c r="M16" s="109"/>
      <c r="N16" s="109"/>
      <c r="O16" s="109"/>
      <c r="P16" s="295"/>
      <c r="Q16" s="296"/>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row>
    <row r="17" spans="1:55" s="37" customFormat="1" ht="12.95" customHeight="1" thickBot="1" x14ac:dyDescent="0.25">
      <c r="A17" s="53"/>
      <c r="B17" s="54"/>
      <c r="C17" s="54"/>
      <c r="D17" s="54"/>
      <c r="E17" s="54"/>
      <c r="F17" s="54"/>
      <c r="G17" s="54"/>
      <c r="H17" s="54"/>
      <c r="I17" s="54"/>
      <c r="J17" s="54"/>
      <c r="K17" s="54"/>
      <c r="L17" s="54"/>
      <c r="M17" s="55"/>
      <c r="N17" s="54"/>
      <c r="O17" s="56" t="s">
        <v>6</v>
      </c>
      <c r="P17" s="299">
        <f>SUM(P11:P16)</f>
        <v>0</v>
      </c>
      <c r="Q17" s="30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row>
    <row r="18" spans="1:55" s="32" customFormat="1" ht="12.95" customHeight="1" x14ac:dyDescent="0.2">
      <c r="A18" s="558" t="s">
        <v>21</v>
      </c>
      <c r="B18" s="559"/>
      <c r="C18" s="559"/>
      <c r="D18" s="559"/>
      <c r="E18" s="559"/>
      <c r="F18" s="559"/>
      <c r="G18" s="559"/>
      <c r="H18" s="559"/>
      <c r="I18" s="559"/>
      <c r="J18" s="560" t="s">
        <v>71</v>
      </c>
      <c r="K18" s="561"/>
      <c r="L18" s="561"/>
      <c r="M18" s="562"/>
      <c r="N18" s="561" t="s">
        <v>70</v>
      </c>
      <c r="O18" s="561"/>
      <c r="P18" s="571" t="s">
        <v>1</v>
      </c>
      <c r="Q18" s="572"/>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row>
    <row r="19" spans="1:55" s="36" customFormat="1" ht="12.95" customHeight="1" x14ac:dyDescent="0.2">
      <c r="A19" s="113"/>
      <c r="B19" s="109"/>
      <c r="C19" s="109"/>
      <c r="D19" s="109"/>
      <c r="E19" s="109"/>
      <c r="F19" s="109"/>
      <c r="G19" s="109"/>
      <c r="H19" s="109"/>
      <c r="I19" s="109"/>
      <c r="J19" s="554"/>
      <c r="K19" s="555"/>
      <c r="L19" s="555"/>
      <c r="M19" s="556"/>
      <c r="N19" s="557"/>
      <c r="O19" s="557"/>
      <c r="P19" s="289">
        <f>J19*N19</f>
        <v>0</v>
      </c>
      <c r="Q19" s="29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row>
    <row r="20" spans="1:55" s="36" customFormat="1" ht="12.95" customHeight="1" x14ac:dyDescent="0.2">
      <c r="A20" s="113"/>
      <c r="B20" s="112"/>
      <c r="C20" s="112"/>
      <c r="D20" s="112"/>
      <c r="E20" s="112"/>
      <c r="F20" s="112"/>
      <c r="G20" s="112"/>
      <c r="H20" s="112"/>
      <c r="I20" s="112"/>
      <c r="J20" s="554"/>
      <c r="K20" s="555"/>
      <c r="L20" s="555"/>
      <c r="M20" s="556"/>
      <c r="N20" s="557"/>
      <c r="O20" s="557"/>
      <c r="P20" s="289">
        <f t="shared" ref="P20:P31" si="0">J20*N20</f>
        <v>0</v>
      </c>
      <c r="Q20" s="29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row>
    <row r="21" spans="1:55" s="36" customFormat="1" ht="12.95" customHeight="1" x14ac:dyDescent="0.2">
      <c r="A21" s="114"/>
      <c r="B21" s="112"/>
      <c r="C21" s="112"/>
      <c r="D21" s="112"/>
      <c r="E21" s="112"/>
      <c r="F21" s="112"/>
      <c r="G21" s="112"/>
      <c r="H21" s="112"/>
      <c r="I21" s="112"/>
      <c r="J21" s="554"/>
      <c r="K21" s="555"/>
      <c r="L21" s="555"/>
      <c r="M21" s="556"/>
      <c r="N21" s="557"/>
      <c r="O21" s="557"/>
      <c r="P21" s="289">
        <f t="shared" ref="P21:P24" si="1">J21*N21</f>
        <v>0</v>
      </c>
      <c r="Q21" s="29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row>
    <row r="22" spans="1:55" s="36" customFormat="1" ht="12.95" customHeight="1" x14ac:dyDescent="0.2">
      <c r="A22" s="113"/>
      <c r="B22" s="109"/>
      <c r="C22" s="109"/>
      <c r="D22" s="109"/>
      <c r="E22" s="109"/>
      <c r="F22" s="109"/>
      <c r="G22" s="109"/>
      <c r="H22" s="109"/>
      <c r="I22" s="109"/>
      <c r="J22" s="554"/>
      <c r="K22" s="555"/>
      <c r="L22" s="555"/>
      <c r="M22" s="556"/>
      <c r="N22" s="557"/>
      <c r="O22" s="557"/>
      <c r="P22" s="289">
        <f t="shared" si="1"/>
        <v>0</v>
      </c>
      <c r="Q22" s="29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row>
    <row r="23" spans="1:55" s="36" customFormat="1" ht="12.95" customHeight="1" x14ac:dyDescent="0.2">
      <c r="A23" s="113"/>
      <c r="B23" s="109"/>
      <c r="C23" s="109"/>
      <c r="D23" s="109"/>
      <c r="E23" s="109"/>
      <c r="F23" s="109"/>
      <c r="G23" s="109"/>
      <c r="H23" s="109"/>
      <c r="I23" s="109"/>
      <c r="J23" s="554"/>
      <c r="K23" s="555"/>
      <c r="L23" s="555"/>
      <c r="M23" s="556"/>
      <c r="N23" s="557"/>
      <c r="O23" s="557"/>
      <c r="P23" s="289">
        <f t="shared" si="1"/>
        <v>0</v>
      </c>
      <c r="Q23" s="29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row>
    <row r="24" spans="1:55" s="36" customFormat="1" ht="12.95" customHeight="1" x14ac:dyDescent="0.2">
      <c r="A24" s="113"/>
      <c r="B24" s="109"/>
      <c r="C24" s="109"/>
      <c r="D24" s="109"/>
      <c r="E24" s="109"/>
      <c r="F24" s="109"/>
      <c r="G24" s="109"/>
      <c r="H24" s="109"/>
      <c r="I24" s="109"/>
      <c r="J24" s="554"/>
      <c r="K24" s="555"/>
      <c r="L24" s="555"/>
      <c r="M24" s="556"/>
      <c r="N24" s="557"/>
      <c r="O24" s="557"/>
      <c r="P24" s="289">
        <f t="shared" si="1"/>
        <v>0</v>
      </c>
      <c r="Q24" s="29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row>
    <row r="25" spans="1:55" s="36" customFormat="1" ht="12.95" hidden="1" customHeight="1" x14ac:dyDescent="0.2">
      <c r="A25" s="114"/>
      <c r="B25" s="112"/>
      <c r="C25" s="112"/>
      <c r="D25" s="112"/>
      <c r="E25" s="112"/>
      <c r="F25" s="112"/>
      <c r="G25" s="112"/>
      <c r="H25" s="112"/>
      <c r="I25" s="112"/>
      <c r="J25" s="554"/>
      <c r="K25" s="555"/>
      <c r="L25" s="555"/>
      <c r="M25" s="556"/>
      <c r="N25" s="557"/>
      <c r="O25" s="557"/>
      <c r="P25" s="289">
        <f t="shared" si="0"/>
        <v>0</v>
      </c>
      <c r="Q25" s="29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row>
    <row r="26" spans="1:55" s="36" customFormat="1" ht="12.95" hidden="1" customHeight="1" x14ac:dyDescent="0.2">
      <c r="A26" s="113"/>
      <c r="B26" s="109"/>
      <c r="C26" s="109"/>
      <c r="D26" s="109"/>
      <c r="E26" s="109"/>
      <c r="F26" s="109"/>
      <c r="G26" s="109"/>
      <c r="H26" s="109"/>
      <c r="I26" s="109"/>
      <c r="J26" s="554"/>
      <c r="K26" s="555"/>
      <c r="L26" s="555"/>
      <c r="M26" s="556"/>
      <c r="N26" s="557"/>
      <c r="O26" s="557"/>
      <c r="P26" s="289">
        <f t="shared" ref="P26:P28" si="2">J26*N26</f>
        <v>0</v>
      </c>
      <c r="Q26" s="29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row>
    <row r="27" spans="1:55" s="36" customFormat="1" ht="12.95" hidden="1" customHeight="1" x14ac:dyDescent="0.2">
      <c r="A27" s="113"/>
      <c r="B27" s="109"/>
      <c r="C27" s="109"/>
      <c r="D27" s="109"/>
      <c r="E27" s="109"/>
      <c r="F27" s="109"/>
      <c r="G27" s="109"/>
      <c r="H27" s="109"/>
      <c r="I27" s="109"/>
      <c r="J27" s="554"/>
      <c r="K27" s="555"/>
      <c r="L27" s="555"/>
      <c r="M27" s="556"/>
      <c r="N27" s="557"/>
      <c r="O27" s="557"/>
      <c r="P27" s="289">
        <f t="shared" si="2"/>
        <v>0</v>
      </c>
      <c r="Q27" s="29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row>
    <row r="28" spans="1:55" s="36" customFormat="1" ht="12.75" hidden="1" customHeight="1" x14ac:dyDescent="0.2">
      <c r="A28" s="113"/>
      <c r="B28" s="109"/>
      <c r="C28" s="109"/>
      <c r="D28" s="109"/>
      <c r="E28" s="109"/>
      <c r="F28" s="109"/>
      <c r="G28" s="109"/>
      <c r="H28" s="109"/>
      <c r="I28" s="109"/>
      <c r="J28" s="554"/>
      <c r="K28" s="555"/>
      <c r="L28" s="555"/>
      <c r="M28" s="556"/>
      <c r="N28" s="557"/>
      <c r="O28" s="557"/>
      <c r="P28" s="289">
        <f t="shared" si="2"/>
        <v>0</v>
      </c>
      <c r="Q28" s="29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row>
    <row r="29" spans="1:55" s="36" customFormat="1" ht="12.95" hidden="1" customHeight="1" x14ac:dyDescent="0.2">
      <c r="A29" s="113"/>
      <c r="B29" s="109"/>
      <c r="C29" s="109"/>
      <c r="D29" s="109"/>
      <c r="E29" s="109"/>
      <c r="F29" s="109"/>
      <c r="G29" s="109"/>
      <c r="H29" s="109"/>
      <c r="I29" s="109"/>
      <c r="J29" s="554"/>
      <c r="K29" s="555"/>
      <c r="L29" s="555"/>
      <c r="M29" s="556"/>
      <c r="N29" s="557"/>
      <c r="O29" s="557"/>
      <c r="P29" s="289">
        <f t="shared" si="0"/>
        <v>0</v>
      </c>
      <c r="Q29" s="29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row>
    <row r="30" spans="1:55" s="36" customFormat="1" ht="12.95" hidden="1" customHeight="1" x14ac:dyDescent="0.2">
      <c r="A30" s="113"/>
      <c r="B30" s="109"/>
      <c r="C30" s="109"/>
      <c r="D30" s="109"/>
      <c r="E30" s="109"/>
      <c r="F30" s="109"/>
      <c r="G30" s="109"/>
      <c r="H30" s="109"/>
      <c r="I30" s="109"/>
      <c r="J30" s="554"/>
      <c r="K30" s="555"/>
      <c r="L30" s="555"/>
      <c r="M30" s="556"/>
      <c r="N30" s="557"/>
      <c r="O30" s="557"/>
      <c r="P30" s="289">
        <f t="shared" si="0"/>
        <v>0</v>
      </c>
      <c r="Q30" s="29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row>
    <row r="31" spans="1:55" s="36" customFormat="1" ht="12.95" customHeight="1" x14ac:dyDescent="0.2">
      <c r="A31" s="113"/>
      <c r="B31" s="109"/>
      <c r="C31" s="109"/>
      <c r="D31" s="109"/>
      <c r="E31" s="109"/>
      <c r="F31" s="109"/>
      <c r="G31" s="109"/>
      <c r="H31" s="109"/>
      <c r="I31" s="109"/>
      <c r="J31" s="554"/>
      <c r="K31" s="555"/>
      <c r="L31" s="555"/>
      <c r="M31" s="556"/>
      <c r="N31" s="557"/>
      <c r="O31" s="557"/>
      <c r="P31" s="289">
        <f t="shared" si="0"/>
        <v>0</v>
      </c>
      <c r="Q31" s="29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row>
    <row r="32" spans="1:55" s="37" customFormat="1" ht="12.75" customHeight="1" thickBot="1" x14ac:dyDescent="0.25">
      <c r="A32" s="53"/>
      <c r="B32" s="57"/>
      <c r="C32" s="57"/>
      <c r="D32" s="57"/>
      <c r="E32" s="57"/>
      <c r="F32" s="57"/>
      <c r="G32" s="57"/>
      <c r="H32" s="57"/>
      <c r="I32" s="57"/>
      <c r="J32" s="57"/>
      <c r="K32" s="57"/>
      <c r="L32" s="57"/>
      <c r="M32" s="58"/>
      <c r="N32" s="54"/>
      <c r="O32" s="56" t="s">
        <v>6</v>
      </c>
      <c r="P32" s="301">
        <f>SUM(P19:P31)</f>
        <v>0</v>
      </c>
      <c r="Q32" s="302"/>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row>
    <row r="33" spans="1:55" s="32" customFormat="1" ht="12.95" customHeight="1" x14ac:dyDescent="0.2">
      <c r="A33" s="558" t="s">
        <v>22</v>
      </c>
      <c r="B33" s="559"/>
      <c r="C33" s="559"/>
      <c r="D33" s="559"/>
      <c r="E33" s="559"/>
      <c r="F33" s="559"/>
      <c r="G33" s="559"/>
      <c r="H33" s="559"/>
      <c r="I33" s="559"/>
      <c r="J33" s="560" t="s">
        <v>71</v>
      </c>
      <c r="K33" s="561"/>
      <c r="L33" s="561"/>
      <c r="M33" s="562"/>
      <c r="N33" s="561" t="s">
        <v>70</v>
      </c>
      <c r="O33" s="561"/>
      <c r="P33" s="560" t="s">
        <v>1</v>
      </c>
      <c r="Q33" s="578"/>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row>
    <row r="34" spans="1:55" s="36" customFormat="1" ht="12.95" customHeight="1" x14ac:dyDescent="0.2">
      <c r="A34" s="113" t="s">
        <v>22</v>
      </c>
      <c r="B34" s="109"/>
      <c r="C34" s="109"/>
      <c r="D34" s="109"/>
      <c r="E34" s="109"/>
      <c r="F34" s="109"/>
      <c r="G34" s="109"/>
      <c r="H34" s="109"/>
      <c r="I34" s="109"/>
      <c r="J34" s="554"/>
      <c r="K34" s="555"/>
      <c r="L34" s="555"/>
      <c r="M34" s="556"/>
      <c r="N34" s="563">
        <v>0.72499999999999998</v>
      </c>
      <c r="O34" s="563"/>
      <c r="P34" s="289">
        <f>J34*N34</f>
        <v>0</v>
      </c>
      <c r="Q34" s="290"/>
      <c r="R34" s="30" t="s">
        <v>219</v>
      </c>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row>
    <row r="35" spans="1:55" s="36" customFormat="1" ht="12.95" customHeight="1" x14ac:dyDescent="0.2">
      <c r="A35" s="113"/>
      <c r="B35" s="109"/>
      <c r="C35" s="109"/>
      <c r="D35" s="109"/>
      <c r="E35" s="109"/>
      <c r="F35" s="109"/>
      <c r="G35" s="109"/>
      <c r="H35" s="109"/>
      <c r="I35" s="109"/>
      <c r="J35" s="554"/>
      <c r="K35" s="555"/>
      <c r="L35" s="555"/>
      <c r="M35" s="556"/>
      <c r="N35" s="563"/>
      <c r="O35" s="563"/>
      <c r="P35" s="289">
        <f t="shared" ref="P35:P45" si="3">J35*N35</f>
        <v>0</v>
      </c>
      <c r="Q35" s="29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row>
    <row r="36" spans="1:55" s="36" customFormat="1" ht="12.95" customHeight="1" x14ac:dyDescent="0.2">
      <c r="A36" s="113"/>
      <c r="B36" s="109"/>
      <c r="C36" s="109"/>
      <c r="D36" s="109"/>
      <c r="E36" s="109"/>
      <c r="F36" s="109"/>
      <c r="G36" s="109"/>
      <c r="H36" s="109"/>
      <c r="I36" s="109"/>
      <c r="J36" s="554"/>
      <c r="K36" s="555"/>
      <c r="L36" s="555"/>
      <c r="M36" s="556"/>
      <c r="N36" s="563"/>
      <c r="O36" s="563"/>
      <c r="P36" s="289">
        <f t="shared" ref="P36:P41" si="4">J36*N36</f>
        <v>0</v>
      </c>
      <c r="Q36" s="29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row>
    <row r="37" spans="1:55" s="36" customFormat="1" ht="12.95" customHeight="1" x14ac:dyDescent="0.2">
      <c r="A37" s="113"/>
      <c r="B37" s="109"/>
      <c r="C37" s="109"/>
      <c r="D37" s="109"/>
      <c r="E37" s="109"/>
      <c r="F37" s="109"/>
      <c r="G37" s="109"/>
      <c r="H37" s="109"/>
      <c r="I37" s="109"/>
      <c r="J37" s="554"/>
      <c r="K37" s="555"/>
      <c r="L37" s="555"/>
      <c r="M37" s="556"/>
      <c r="N37" s="563"/>
      <c r="O37" s="563"/>
      <c r="P37" s="289">
        <f t="shared" ref="P37:P39" si="5">J37*N37</f>
        <v>0</v>
      </c>
      <c r="Q37" s="29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row>
    <row r="38" spans="1:55" s="36" customFormat="1" ht="12.95" hidden="1" customHeight="1" x14ac:dyDescent="0.2">
      <c r="A38" s="113"/>
      <c r="B38" s="109"/>
      <c r="C38" s="109"/>
      <c r="D38" s="109"/>
      <c r="E38" s="109"/>
      <c r="F38" s="109"/>
      <c r="G38" s="109"/>
      <c r="H38" s="109"/>
      <c r="I38" s="109"/>
      <c r="J38" s="554"/>
      <c r="K38" s="555"/>
      <c r="L38" s="555"/>
      <c r="M38" s="556"/>
      <c r="N38" s="563"/>
      <c r="O38" s="563"/>
      <c r="P38" s="289">
        <f t="shared" si="5"/>
        <v>0</v>
      </c>
      <c r="Q38" s="29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row>
    <row r="39" spans="1:55" s="36" customFormat="1" ht="12.95" hidden="1" customHeight="1" x14ac:dyDescent="0.2">
      <c r="A39" s="113"/>
      <c r="B39" s="109"/>
      <c r="C39" s="109"/>
      <c r="D39" s="109"/>
      <c r="E39" s="109"/>
      <c r="F39" s="109"/>
      <c r="G39" s="109"/>
      <c r="H39" s="109"/>
      <c r="I39" s="109"/>
      <c r="J39" s="554"/>
      <c r="K39" s="555"/>
      <c r="L39" s="555"/>
      <c r="M39" s="556"/>
      <c r="N39" s="563"/>
      <c r="O39" s="563"/>
      <c r="P39" s="289">
        <f t="shared" si="5"/>
        <v>0</v>
      </c>
      <c r="Q39" s="29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row>
    <row r="40" spans="1:55" s="36" customFormat="1" ht="12.95" hidden="1" customHeight="1" x14ac:dyDescent="0.2">
      <c r="A40" s="113"/>
      <c r="B40" s="109"/>
      <c r="C40" s="109"/>
      <c r="D40" s="109"/>
      <c r="E40" s="109"/>
      <c r="F40" s="109"/>
      <c r="G40" s="109"/>
      <c r="H40" s="109"/>
      <c r="I40" s="109"/>
      <c r="J40" s="554"/>
      <c r="K40" s="555"/>
      <c r="L40" s="555"/>
      <c r="M40" s="556"/>
      <c r="N40" s="563"/>
      <c r="O40" s="563"/>
      <c r="P40" s="289">
        <f t="shared" si="4"/>
        <v>0</v>
      </c>
      <c r="Q40" s="29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row>
    <row r="41" spans="1:55" s="36" customFormat="1" ht="12.95" hidden="1" customHeight="1" x14ac:dyDescent="0.2">
      <c r="A41" s="113"/>
      <c r="B41" s="109"/>
      <c r="C41" s="109"/>
      <c r="D41" s="109"/>
      <c r="E41" s="109"/>
      <c r="F41" s="109"/>
      <c r="G41" s="109"/>
      <c r="H41" s="109"/>
      <c r="I41" s="109"/>
      <c r="J41" s="554"/>
      <c r="K41" s="555"/>
      <c r="L41" s="555"/>
      <c r="M41" s="556"/>
      <c r="N41" s="563"/>
      <c r="O41" s="563"/>
      <c r="P41" s="289">
        <f t="shared" si="4"/>
        <v>0</v>
      </c>
      <c r="Q41" s="29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row>
    <row r="42" spans="1:55" s="36" customFormat="1" ht="12.95" customHeight="1" x14ac:dyDescent="0.2">
      <c r="A42" s="113"/>
      <c r="B42" s="109"/>
      <c r="C42" s="109"/>
      <c r="D42" s="109"/>
      <c r="E42" s="109"/>
      <c r="F42" s="109"/>
      <c r="G42" s="109"/>
      <c r="H42" s="109"/>
      <c r="I42" s="109"/>
      <c r="J42" s="554"/>
      <c r="K42" s="555"/>
      <c r="L42" s="555"/>
      <c r="M42" s="556"/>
      <c r="N42" s="563"/>
      <c r="O42" s="563"/>
      <c r="P42" s="289">
        <f t="shared" si="3"/>
        <v>0</v>
      </c>
      <c r="Q42" s="29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row>
    <row r="43" spans="1:55" s="36" customFormat="1" ht="12.95" hidden="1" customHeight="1" x14ac:dyDescent="0.2">
      <c r="A43" s="113"/>
      <c r="B43" s="109"/>
      <c r="C43" s="109"/>
      <c r="D43" s="109"/>
      <c r="E43" s="109"/>
      <c r="F43" s="109"/>
      <c r="G43" s="109"/>
      <c r="H43" s="109"/>
      <c r="I43" s="109"/>
      <c r="J43" s="554"/>
      <c r="K43" s="555"/>
      <c r="L43" s="555"/>
      <c r="M43" s="556"/>
      <c r="N43" s="563"/>
      <c r="O43" s="563"/>
      <c r="P43" s="289">
        <f t="shared" si="3"/>
        <v>0</v>
      </c>
      <c r="Q43" s="29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row>
    <row r="44" spans="1:55" s="36" customFormat="1" ht="12.95" hidden="1" customHeight="1" x14ac:dyDescent="0.2">
      <c r="A44" s="113"/>
      <c r="B44" s="109"/>
      <c r="C44" s="109"/>
      <c r="D44" s="109"/>
      <c r="E44" s="109"/>
      <c r="F44" s="109"/>
      <c r="G44" s="109"/>
      <c r="H44" s="109"/>
      <c r="I44" s="109"/>
      <c r="J44" s="554"/>
      <c r="K44" s="555"/>
      <c r="L44" s="555"/>
      <c r="M44" s="556"/>
      <c r="N44" s="563"/>
      <c r="O44" s="563"/>
      <c r="P44" s="289">
        <f t="shared" si="3"/>
        <v>0</v>
      </c>
      <c r="Q44" s="29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row>
    <row r="45" spans="1:55" s="36" customFormat="1" ht="12.95" hidden="1" customHeight="1" x14ac:dyDescent="0.2">
      <c r="A45" s="113"/>
      <c r="B45" s="109"/>
      <c r="C45" s="109"/>
      <c r="D45" s="109"/>
      <c r="E45" s="109"/>
      <c r="F45" s="109"/>
      <c r="G45" s="109"/>
      <c r="H45" s="109"/>
      <c r="I45" s="109"/>
      <c r="J45" s="554"/>
      <c r="K45" s="555"/>
      <c r="L45" s="555"/>
      <c r="M45" s="556"/>
      <c r="N45" s="563"/>
      <c r="O45" s="563"/>
      <c r="P45" s="289">
        <f t="shared" si="3"/>
        <v>0</v>
      </c>
      <c r="Q45" s="29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row>
    <row r="46" spans="1:55" s="37" customFormat="1" ht="12.95" customHeight="1" thickBot="1" x14ac:dyDescent="0.25">
      <c r="A46" s="53"/>
      <c r="B46" s="57"/>
      <c r="C46" s="57"/>
      <c r="D46" s="57"/>
      <c r="E46" s="57"/>
      <c r="F46" s="57"/>
      <c r="G46" s="57"/>
      <c r="H46" s="57"/>
      <c r="I46" s="57"/>
      <c r="J46" s="57"/>
      <c r="K46" s="57"/>
      <c r="L46" s="57"/>
      <c r="M46" s="58"/>
      <c r="N46" s="54"/>
      <c r="O46" s="56" t="s">
        <v>6</v>
      </c>
      <c r="P46" s="299">
        <f>SUM(P34:P45)</f>
        <v>0</v>
      </c>
      <c r="Q46" s="30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row>
    <row r="47" spans="1:55" s="32" customFormat="1" ht="12.95" customHeight="1" x14ac:dyDescent="0.2">
      <c r="A47" s="558" t="s">
        <v>23</v>
      </c>
      <c r="B47" s="559"/>
      <c r="C47" s="559"/>
      <c r="D47" s="559"/>
      <c r="E47" s="559"/>
      <c r="F47" s="559"/>
      <c r="G47" s="559"/>
      <c r="H47" s="559"/>
      <c r="I47" s="559"/>
      <c r="J47" s="560" t="s">
        <v>71</v>
      </c>
      <c r="K47" s="561"/>
      <c r="L47" s="561"/>
      <c r="M47" s="562"/>
      <c r="N47" s="561" t="s">
        <v>70</v>
      </c>
      <c r="O47" s="561"/>
      <c r="P47" s="560" t="s">
        <v>1</v>
      </c>
      <c r="Q47" s="578"/>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row>
    <row r="48" spans="1:55" s="36" customFormat="1" ht="12.95" customHeight="1" x14ac:dyDescent="0.2">
      <c r="A48" s="113" t="s">
        <v>188</v>
      </c>
      <c r="B48" s="109"/>
      <c r="C48" s="109"/>
      <c r="D48" s="109"/>
      <c r="E48" s="109"/>
      <c r="F48" s="109"/>
      <c r="G48" s="109"/>
      <c r="H48" s="109"/>
      <c r="I48" s="109"/>
      <c r="J48" s="554"/>
      <c r="K48" s="555"/>
      <c r="L48" s="555"/>
      <c r="M48" s="556"/>
      <c r="N48" s="557">
        <v>130</v>
      </c>
      <c r="O48" s="557"/>
      <c r="P48" s="289">
        <f>J48*N48</f>
        <v>0</v>
      </c>
      <c r="Q48" s="290"/>
      <c r="R48" s="30" t="s">
        <v>220</v>
      </c>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row>
    <row r="49" spans="1:55" s="36" customFormat="1" ht="12.95" customHeight="1" x14ac:dyDescent="0.2">
      <c r="A49" s="113" t="s">
        <v>189</v>
      </c>
      <c r="B49" s="112"/>
      <c r="C49" s="112"/>
      <c r="D49" s="112"/>
      <c r="E49" s="112"/>
      <c r="F49" s="112"/>
      <c r="G49" s="112"/>
      <c r="H49" s="112"/>
      <c r="I49" s="112"/>
      <c r="J49" s="554"/>
      <c r="K49" s="555"/>
      <c r="L49" s="555"/>
      <c r="M49" s="556"/>
      <c r="N49" s="557">
        <v>145</v>
      </c>
      <c r="O49" s="557"/>
      <c r="P49" s="289">
        <f t="shared" ref="P49:P60" si="6">J49*N49</f>
        <v>0</v>
      </c>
      <c r="Q49" s="290"/>
      <c r="R49" s="30" t="s">
        <v>221</v>
      </c>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row>
    <row r="50" spans="1:55" s="36" customFormat="1" ht="12.95" customHeight="1" x14ac:dyDescent="0.2">
      <c r="A50" s="113" t="s">
        <v>190</v>
      </c>
      <c r="B50" s="112"/>
      <c r="C50" s="112"/>
      <c r="D50" s="112"/>
      <c r="E50" s="112"/>
      <c r="F50" s="112"/>
      <c r="G50" s="112"/>
      <c r="H50" s="112"/>
      <c r="I50" s="112"/>
      <c r="J50" s="554"/>
      <c r="K50" s="555"/>
      <c r="L50" s="555"/>
      <c r="M50" s="556"/>
      <c r="N50" s="557">
        <v>47.6</v>
      </c>
      <c r="O50" s="557"/>
      <c r="P50" s="289">
        <f t="shared" si="6"/>
        <v>0</v>
      </c>
      <c r="Q50" s="290"/>
      <c r="R50" s="30" t="s">
        <v>215</v>
      </c>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row>
    <row r="51" spans="1:55" s="36" customFormat="1" ht="12.95" customHeight="1" x14ac:dyDescent="0.2">
      <c r="A51" s="113" t="s">
        <v>191</v>
      </c>
      <c r="B51" s="112"/>
      <c r="C51" s="112"/>
      <c r="D51" s="112"/>
      <c r="E51" s="112"/>
      <c r="F51" s="112"/>
      <c r="G51" s="112"/>
      <c r="H51" s="112"/>
      <c r="I51" s="112"/>
      <c r="J51" s="554"/>
      <c r="K51" s="555"/>
      <c r="L51" s="555"/>
      <c r="M51" s="556"/>
      <c r="N51" s="557">
        <v>35.700000000000003</v>
      </c>
      <c r="O51" s="557"/>
      <c r="P51" s="289">
        <f t="shared" si="6"/>
        <v>0</v>
      </c>
      <c r="Q51" s="290"/>
      <c r="R51" s="30" t="s">
        <v>216</v>
      </c>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row>
    <row r="52" spans="1:55" s="36" customFormat="1" ht="12.95" customHeight="1" x14ac:dyDescent="0.2">
      <c r="A52" s="113" t="s">
        <v>192</v>
      </c>
      <c r="B52" s="109"/>
      <c r="C52" s="109"/>
      <c r="D52" s="109"/>
      <c r="E52" s="109"/>
      <c r="F52" s="109"/>
      <c r="G52" s="109"/>
      <c r="H52" s="109"/>
      <c r="I52" s="109"/>
      <c r="J52" s="554"/>
      <c r="K52" s="555"/>
      <c r="L52" s="555"/>
      <c r="M52" s="556"/>
      <c r="N52" s="557">
        <v>56</v>
      </c>
      <c r="O52" s="557"/>
      <c r="P52" s="289">
        <f t="shared" si="6"/>
        <v>0</v>
      </c>
      <c r="Q52" s="290"/>
      <c r="R52" s="30" t="s">
        <v>217</v>
      </c>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row>
    <row r="53" spans="1:55" s="36" customFormat="1" ht="12.95" customHeight="1" x14ac:dyDescent="0.2">
      <c r="A53" s="113" t="s">
        <v>193</v>
      </c>
      <c r="B53" s="109"/>
      <c r="C53" s="109"/>
      <c r="D53" s="109"/>
      <c r="E53" s="109"/>
      <c r="F53" s="109"/>
      <c r="G53" s="109"/>
      <c r="H53" s="109"/>
      <c r="I53" s="109"/>
      <c r="J53" s="554"/>
      <c r="K53" s="555"/>
      <c r="L53" s="555"/>
      <c r="M53" s="556"/>
      <c r="N53" s="557">
        <v>42</v>
      </c>
      <c r="O53" s="557"/>
      <c r="P53" s="289">
        <f t="shared" ref="P53:P55" si="7">J53*N53</f>
        <v>0</v>
      </c>
      <c r="Q53" s="290"/>
      <c r="R53" s="30" t="s">
        <v>218</v>
      </c>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row>
    <row r="54" spans="1:55" s="36" customFormat="1" ht="12.95" customHeight="1" x14ac:dyDescent="0.2">
      <c r="A54" s="113"/>
      <c r="B54" s="109"/>
      <c r="C54" s="109"/>
      <c r="D54" s="109"/>
      <c r="E54" s="109"/>
      <c r="F54" s="109"/>
      <c r="G54" s="109"/>
      <c r="H54" s="109"/>
      <c r="I54" s="109"/>
      <c r="J54" s="554"/>
      <c r="K54" s="555"/>
      <c r="L54" s="555"/>
      <c r="M54" s="556"/>
      <c r="N54" s="557"/>
      <c r="O54" s="557"/>
      <c r="P54" s="289">
        <f t="shared" si="7"/>
        <v>0</v>
      </c>
      <c r="Q54" s="29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row>
    <row r="55" spans="1:55" s="36" customFormat="1" ht="12.95" customHeight="1" x14ac:dyDescent="0.2">
      <c r="A55" s="113"/>
      <c r="B55" s="109"/>
      <c r="C55" s="109"/>
      <c r="D55" s="109"/>
      <c r="E55" s="109"/>
      <c r="F55" s="109"/>
      <c r="G55" s="109"/>
      <c r="H55" s="109"/>
      <c r="I55" s="109"/>
      <c r="J55" s="554"/>
      <c r="K55" s="555"/>
      <c r="L55" s="555"/>
      <c r="M55" s="556"/>
      <c r="N55" s="557"/>
      <c r="O55" s="557"/>
      <c r="P55" s="289">
        <f t="shared" si="7"/>
        <v>0</v>
      </c>
      <c r="Q55" s="29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row>
    <row r="56" spans="1:55" s="36" customFormat="1" ht="12.95" customHeight="1" x14ac:dyDescent="0.2">
      <c r="A56" s="113"/>
      <c r="B56" s="109"/>
      <c r="C56" s="109"/>
      <c r="D56" s="109"/>
      <c r="E56" s="109"/>
      <c r="F56" s="109"/>
      <c r="G56" s="109"/>
      <c r="H56" s="109"/>
      <c r="I56" s="109"/>
      <c r="J56" s="554"/>
      <c r="K56" s="555"/>
      <c r="L56" s="555"/>
      <c r="M56" s="556"/>
      <c r="N56" s="557"/>
      <c r="O56" s="557"/>
      <c r="P56" s="289">
        <f t="shared" si="6"/>
        <v>0</v>
      </c>
      <c r="Q56" s="29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row>
    <row r="57" spans="1:55" s="36" customFormat="1" ht="12.95" customHeight="1" x14ac:dyDescent="0.2">
      <c r="A57" s="113"/>
      <c r="B57" s="109"/>
      <c r="C57" s="109"/>
      <c r="D57" s="109"/>
      <c r="E57" s="109"/>
      <c r="F57" s="109"/>
      <c r="G57" s="109"/>
      <c r="H57" s="109"/>
      <c r="I57" s="109"/>
      <c r="J57" s="554"/>
      <c r="K57" s="555"/>
      <c r="L57" s="555"/>
      <c r="M57" s="556"/>
      <c r="N57" s="557"/>
      <c r="O57" s="557"/>
      <c r="P57" s="289">
        <f t="shared" ref="P57:P58" si="8">J57*N57</f>
        <v>0</v>
      </c>
      <c r="Q57" s="29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row>
    <row r="58" spans="1:55" s="36" customFormat="1" ht="12.95" customHeight="1" x14ac:dyDescent="0.2">
      <c r="A58" s="113"/>
      <c r="B58" s="109"/>
      <c r="C58" s="109"/>
      <c r="D58" s="109"/>
      <c r="E58" s="109"/>
      <c r="F58" s="109"/>
      <c r="G58" s="109"/>
      <c r="H58" s="109"/>
      <c r="I58" s="109"/>
      <c r="J58" s="554"/>
      <c r="K58" s="555"/>
      <c r="L58" s="555"/>
      <c r="M58" s="556"/>
      <c r="N58" s="557"/>
      <c r="O58" s="557"/>
      <c r="P58" s="289">
        <f t="shared" si="8"/>
        <v>0</v>
      </c>
      <c r="Q58" s="29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row>
    <row r="59" spans="1:55" s="36" customFormat="1" ht="12.95" customHeight="1" x14ac:dyDescent="0.2">
      <c r="A59" s="113"/>
      <c r="B59" s="109"/>
      <c r="C59" s="109"/>
      <c r="D59" s="109"/>
      <c r="E59" s="109"/>
      <c r="F59" s="109"/>
      <c r="G59" s="109"/>
      <c r="H59" s="109"/>
      <c r="I59" s="109"/>
      <c r="J59" s="554"/>
      <c r="K59" s="555"/>
      <c r="L59" s="555"/>
      <c r="M59" s="556"/>
      <c r="N59" s="557"/>
      <c r="O59" s="557"/>
      <c r="P59" s="289">
        <f t="shared" si="6"/>
        <v>0</v>
      </c>
      <c r="Q59" s="29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row>
    <row r="60" spans="1:55" s="36" customFormat="1" ht="12.95" customHeight="1" x14ac:dyDescent="0.2">
      <c r="A60" s="113"/>
      <c r="B60" s="109"/>
      <c r="C60" s="109"/>
      <c r="D60" s="109"/>
      <c r="E60" s="109"/>
      <c r="F60" s="109"/>
      <c r="G60" s="109"/>
      <c r="H60" s="109"/>
      <c r="I60" s="109"/>
      <c r="J60" s="554"/>
      <c r="K60" s="555"/>
      <c r="L60" s="555"/>
      <c r="M60" s="556"/>
      <c r="N60" s="557"/>
      <c r="O60" s="557"/>
      <c r="P60" s="289">
        <f t="shared" si="6"/>
        <v>0</v>
      </c>
      <c r="Q60" s="29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row>
    <row r="61" spans="1:55" s="37" customFormat="1" ht="12.95" customHeight="1" thickBot="1" x14ac:dyDescent="0.25">
      <c r="A61" s="53"/>
      <c r="B61" s="57"/>
      <c r="C61" s="57"/>
      <c r="D61" s="57"/>
      <c r="E61" s="57"/>
      <c r="F61" s="57"/>
      <c r="G61" s="57"/>
      <c r="H61" s="57"/>
      <c r="I61" s="57"/>
      <c r="J61" s="57"/>
      <c r="K61" s="57"/>
      <c r="L61" s="57"/>
      <c r="M61" s="58"/>
      <c r="N61" s="54"/>
      <c r="O61" s="56" t="s">
        <v>6</v>
      </c>
      <c r="P61" s="299">
        <f>SUM(P48:P60)</f>
        <v>0</v>
      </c>
      <c r="Q61" s="30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row>
    <row r="62" spans="1:55" s="34" customFormat="1" ht="12.95" customHeight="1" x14ac:dyDescent="0.2">
      <c r="A62" s="558" t="s">
        <v>24</v>
      </c>
      <c r="B62" s="559"/>
      <c r="C62" s="559"/>
      <c r="D62" s="559"/>
      <c r="E62" s="559"/>
      <c r="F62" s="559"/>
      <c r="G62" s="559"/>
      <c r="H62" s="559"/>
      <c r="I62" s="559"/>
      <c r="J62" s="560" t="s">
        <v>71</v>
      </c>
      <c r="K62" s="561"/>
      <c r="L62" s="561"/>
      <c r="M62" s="562"/>
      <c r="N62" s="561" t="s">
        <v>70</v>
      </c>
      <c r="O62" s="561"/>
      <c r="P62" s="560" t="s">
        <v>1</v>
      </c>
      <c r="Q62" s="578"/>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row>
    <row r="63" spans="1:55" s="34" customFormat="1" ht="12.95" customHeight="1" x14ac:dyDescent="0.2">
      <c r="A63" s="113"/>
      <c r="B63" s="109"/>
      <c r="C63" s="109"/>
      <c r="D63" s="109"/>
      <c r="E63" s="109"/>
      <c r="F63" s="109"/>
      <c r="G63" s="109"/>
      <c r="H63" s="109"/>
      <c r="I63" s="109"/>
      <c r="J63" s="554"/>
      <c r="K63" s="555"/>
      <c r="L63" s="555"/>
      <c r="M63" s="556"/>
      <c r="N63" s="557"/>
      <c r="O63" s="557"/>
      <c r="P63" s="289">
        <f>J63*N63</f>
        <v>0</v>
      </c>
      <c r="Q63" s="290"/>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row>
    <row r="64" spans="1:55" s="34" customFormat="1" ht="12.95" customHeight="1" x14ac:dyDescent="0.2">
      <c r="A64" s="113"/>
      <c r="B64" s="109"/>
      <c r="C64" s="109"/>
      <c r="D64" s="109"/>
      <c r="E64" s="109"/>
      <c r="F64" s="109"/>
      <c r="G64" s="109"/>
      <c r="H64" s="109"/>
      <c r="I64" s="109"/>
      <c r="J64" s="554"/>
      <c r="K64" s="555"/>
      <c r="L64" s="555"/>
      <c r="M64" s="556"/>
      <c r="N64" s="557"/>
      <c r="O64" s="557"/>
      <c r="P64" s="289">
        <f t="shared" ref="P64:P74" si="9">J64*N64</f>
        <v>0</v>
      </c>
      <c r="Q64" s="290"/>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row>
    <row r="65" spans="1:55" s="38" customFormat="1" ht="12.95" customHeight="1" x14ac:dyDescent="0.2">
      <c r="A65" s="113"/>
      <c r="B65" s="109"/>
      <c r="C65" s="109"/>
      <c r="D65" s="109"/>
      <c r="E65" s="109"/>
      <c r="F65" s="109"/>
      <c r="G65" s="109"/>
      <c r="H65" s="109"/>
      <c r="I65" s="109"/>
      <c r="J65" s="554"/>
      <c r="K65" s="555"/>
      <c r="L65" s="555"/>
      <c r="M65" s="556"/>
      <c r="N65" s="557"/>
      <c r="O65" s="557"/>
      <c r="P65" s="289">
        <f t="shared" ref="P65:P70" si="10">J65*N65</f>
        <v>0</v>
      </c>
      <c r="Q65" s="29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row>
    <row r="66" spans="1:55" s="38" customFormat="1" ht="12.95" customHeight="1" x14ac:dyDescent="0.2">
      <c r="A66" s="114"/>
      <c r="B66" s="112"/>
      <c r="C66" s="112"/>
      <c r="D66" s="112"/>
      <c r="E66" s="112"/>
      <c r="F66" s="112"/>
      <c r="G66" s="112"/>
      <c r="H66" s="112"/>
      <c r="I66" s="112"/>
      <c r="J66" s="554"/>
      <c r="K66" s="555"/>
      <c r="L66" s="555"/>
      <c r="M66" s="556"/>
      <c r="N66" s="557"/>
      <c r="O66" s="557"/>
      <c r="P66" s="289">
        <f t="shared" ref="P66:P68" si="11">J66*N66</f>
        <v>0</v>
      </c>
      <c r="Q66" s="29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row>
    <row r="67" spans="1:55" s="38" customFormat="1" ht="12.95" customHeight="1" x14ac:dyDescent="0.2">
      <c r="A67" s="114"/>
      <c r="B67" s="109"/>
      <c r="C67" s="109"/>
      <c r="D67" s="109"/>
      <c r="E67" s="109"/>
      <c r="F67" s="109"/>
      <c r="G67" s="109"/>
      <c r="H67" s="109"/>
      <c r="I67" s="109"/>
      <c r="J67" s="554"/>
      <c r="K67" s="555"/>
      <c r="L67" s="555"/>
      <c r="M67" s="556"/>
      <c r="N67" s="557"/>
      <c r="O67" s="557"/>
      <c r="P67" s="289">
        <f t="shared" si="11"/>
        <v>0</v>
      </c>
      <c r="Q67" s="29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row>
    <row r="68" spans="1:55" s="38" customFormat="1" ht="12.95" customHeight="1" x14ac:dyDescent="0.2">
      <c r="A68" s="113"/>
      <c r="B68" s="109"/>
      <c r="C68" s="109"/>
      <c r="D68" s="109"/>
      <c r="E68" s="109"/>
      <c r="F68" s="109"/>
      <c r="G68" s="109"/>
      <c r="H68" s="109"/>
      <c r="I68" s="109"/>
      <c r="J68" s="554"/>
      <c r="K68" s="555"/>
      <c r="L68" s="555"/>
      <c r="M68" s="556"/>
      <c r="N68" s="557"/>
      <c r="O68" s="557"/>
      <c r="P68" s="289">
        <f t="shared" si="11"/>
        <v>0</v>
      </c>
      <c r="Q68" s="29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row>
    <row r="69" spans="1:55" s="38" customFormat="1" ht="12.95" hidden="1" customHeight="1" x14ac:dyDescent="0.2">
      <c r="A69" s="114"/>
      <c r="B69" s="112"/>
      <c r="C69" s="112"/>
      <c r="D69" s="112"/>
      <c r="E69" s="112"/>
      <c r="F69" s="112"/>
      <c r="G69" s="112"/>
      <c r="H69" s="112"/>
      <c r="I69" s="112"/>
      <c r="J69" s="554"/>
      <c r="K69" s="555"/>
      <c r="L69" s="555"/>
      <c r="M69" s="556"/>
      <c r="N69" s="557"/>
      <c r="O69" s="557"/>
      <c r="P69" s="289">
        <f t="shared" si="10"/>
        <v>0</v>
      </c>
      <c r="Q69" s="29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row>
    <row r="70" spans="1:55" s="38" customFormat="1" ht="12.95" hidden="1" customHeight="1" x14ac:dyDescent="0.2">
      <c r="A70" s="114"/>
      <c r="B70" s="109"/>
      <c r="C70" s="109"/>
      <c r="D70" s="109"/>
      <c r="E70" s="109"/>
      <c r="F70" s="109"/>
      <c r="G70" s="109"/>
      <c r="H70" s="109"/>
      <c r="I70" s="109"/>
      <c r="J70" s="554"/>
      <c r="K70" s="555"/>
      <c r="L70" s="555"/>
      <c r="M70" s="556"/>
      <c r="N70" s="557"/>
      <c r="O70" s="557"/>
      <c r="P70" s="289">
        <f t="shared" si="10"/>
        <v>0</v>
      </c>
      <c r="Q70" s="29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row>
    <row r="71" spans="1:55" s="38" customFormat="1" ht="12.95" hidden="1" customHeight="1" x14ac:dyDescent="0.2">
      <c r="A71" s="113"/>
      <c r="B71" s="109"/>
      <c r="C71" s="109"/>
      <c r="D71" s="109"/>
      <c r="E71" s="109"/>
      <c r="F71" s="109"/>
      <c r="G71" s="109"/>
      <c r="H71" s="109"/>
      <c r="I71" s="109"/>
      <c r="J71" s="554"/>
      <c r="K71" s="555"/>
      <c r="L71" s="555"/>
      <c r="M71" s="556"/>
      <c r="N71" s="557"/>
      <c r="O71" s="557"/>
      <c r="P71" s="289">
        <f t="shared" si="9"/>
        <v>0</v>
      </c>
      <c r="Q71" s="29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row>
    <row r="72" spans="1:55" s="38" customFormat="1" ht="12.95" hidden="1" customHeight="1" x14ac:dyDescent="0.2">
      <c r="A72" s="114"/>
      <c r="B72" s="112"/>
      <c r="C72" s="112"/>
      <c r="D72" s="112"/>
      <c r="E72" s="112"/>
      <c r="F72" s="112"/>
      <c r="G72" s="112"/>
      <c r="H72" s="112"/>
      <c r="I72" s="112"/>
      <c r="J72" s="554"/>
      <c r="K72" s="555"/>
      <c r="L72" s="555"/>
      <c r="M72" s="556"/>
      <c r="N72" s="557"/>
      <c r="O72" s="557"/>
      <c r="P72" s="289">
        <f t="shared" si="9"/>
        <v>0</v>
      </c>
      <c r="Q72" s="29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row>
    <row r="73" spans="1:55" s="38" customFormat="1" ht="12.95" hidden="1" customHeight="1" x14ac:dyDescent="0.2">
      <c r="A73" s="114"/>
      <c r="B73" s="109"/>
      <c r="C73" s="109"/>
      <c r="D73" s="109"/>
      <c r="E73" s="109"/>
      <c r="F73" s="109"/>
      <c r="G73" s="109"/>
      <c r="H73" s="109"/>
      <c r="I73" s="109"/>
      <c r="J73" s="554"/>
      <c r="K73" s="555"/>
      <c r="L73" s="555"/>
      <c r="M73" s="556"/>
      <c r="N73" s="557"/>
      <c r="O73" s="557"/>
      <c r="P73" s="289">
        <f t="shared" si="9"/>
        <v>0</v>
      </c>
      <c r="Q73" s="29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row>
    <row r="74" spans="1:55" s="38" customFormat="1" ht="12.95" hidden="1" customHeight="1" x14ac:dyDescent="0.2">
      <c r="A74" s="114"/>
      <c r="B74" s="109"/>
      <c r="C74" s="109"/>
      <c r="D74" s="109"/>
      <c r="E74" s="109"/>
      <c r="F74" s="109"/>
      <c r="G74" s="109"/>
      <c r="H74" s="109"/>
      <c r="I74" s="109"/>
      <c r="J74" s="554"/>
      <c r="K74" s="555"/>
      <c r="L74" s="555"/>
      <c r="M74" s="556"/>
      <c r="N74" s="557"/>
      <c r="O74" s="557"/>
      <c r="P74" s="289">
        <f t="shared" si="9"/>
        <v>0</v>
      </c>
      <c r="Q74" s="29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row>
    <row r="75" spans="1:55" s="38" customFormat="1" ht="12.95" customHeight="1" thickBot="1" x14ac:dyDescent="0.25">
      <c r="A75" s="59"/>
      <c r="B75" s="54"/>
      <c r="C75" s="54"/>
      <c r="D75" s="54"/>
      <c r="E75" s="54"/>
      <c r="F75" s="54"/>
      <c r="G75" s="54"/>
      <c r="H75" s="54"/>
      <c r="I75" s="54"/>
      <c r="J75" s="54"/>
      <c r="K75" s="54"/>
      <c r="L75" s="54"/>
      <c r="M75" s="54"/>
      <c r="N75" s="54"/>
      <c r="O75" s="56" t="s">
        <v>6</v>
      </c>
      <c r="P75" s="303">
        <f>SUM(P63:P74)</f>
        <v>0</v>
      </c>
      <c r="Q75" s="304"/>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row>
    <row r="76" spans="1:55" s="34" customFormat="1" ht="18" customHeight="1" thickBot="1" x14ac:dyDescent="0.25">
      <c r="A76" s="583" t="s">
        <v>25</v>
      </c>
      <c r="B76" s="584"/>
      <c r="C76" s="584"/>
      <c r="D76" s="584"/>
      <c r="E76" s="584"/>
      <c r="F76" s="584"/>
      <c r="G76" s="584"/>
      <c r="H76" s="584"/>
      <c r="I76" s="584"/>
      <c r="J76" s="584"/>
      <c r="K76" s="584"/>
      <c r="L76" s="584"/>
      <c r="M76" s="584"/>
      <c r="N76" s="584"/>
      <c r="O76" s="106"/>
      <c r="P76" s="297">
        <f>P46+P32+P75+P61+P17</f>
        <v>0</v>
      </c>
      <c r="Q76" s="298"/>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row>
    <row r="77" spans="1:55" x14ac:dyDescent="0.2">
      <c r="A77" s="10"/>
      <c r="B77" s="10"/>
      <c r="C77" s="10"/>
      <c r="D77" s="10"/>
      <c r="E77" s="10"/>
      <c r="F77" s="10"/>
      <c r="G77" s="10"/>
      <c r="H77" s="10"/>
      <c r="I77" s="10"/>
      <c r="J77" s="10"/>
      <c r="K77" s="10"/>
      <c r="L77" s="10"/>
      <c r="M77" s="10"/>
      <c r="N77" s="10"/>
      <c r="O77" s="10"/>
      <c r="P77" s="10"/>
      <c r="Q77" s="10"/>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row>
    <row r="78" spans="1:55" x14ac:dyDescent="0.2">
      <c r="A78" s="31" t="s">
        <v>136</v>
      </c>
      <c r="B78" s="10"/>
      <c r="C78" s="10"/>
      <c r="D78" s="10"/>
      <c r="E78" s="237" t="s">
        <v>134</v>
      </c>
      <c r="F78" s="10"/>
      <c r="G78" s="10"/>
      <c r="H78" s="10"/>
      <c r="I78" s="10"/>
      <c r="J78" s="10"/>
      <c r="K78" s="10"/>
      <c r="L78" s="10"/>
      <c r="M78" s="10"/>
      <c r="N78" s="10"/>
      <c r="O78" s="10"/>
      <c r="P78" s="10"/>
      <c r="Q78" s="10"/>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row>
    <row r="79" spans="1:55" x14ac:dyDescent="0.2">
      <c r="A79" s="31" t="s">
        <v>135</v>
      </c>
      <c r="B79" s="10"/>
      <c r="C79" s="10"/>
      <c r="D79" s="10"/>
      <c r="E79" s="237" t="s">
        <v>133</v>
      </c>
      <c r="F79" s="10"/>
      <c r="G79" s="10"/>
      <c r="H79" s="10"/>
      <c r="I79" s="10"/>
      <c r="J79" s="10"/>
      <c r="K79" s="10"/>
      <c r="L79" s="10"/>
      <c r="M79" s="10"/>
      <c r="N79" s="10"/>
      <c r="O79" s="10"/>
      <c r="P79" s="10"/>
      <c r="Q79" s="10"/>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row>
    <row r="80" spans="1:55" ht="9.75" customHeight="1" x14ac:dyDescent="0.2">
      <c r="A80" s="31"/>
      <c r="B80" s="10"/>
      <c r="C80" s="10"/>
      <c r="D80" s="10"/>
      <c r="E80" s="237"/>
      <c r="F80" s="10"/>
      <c r="G80" s="10"/>
      <c r="H80" s="10"/>
      <c r="I80" s="10"/>
      <c r="J80" s="10"/>
      <c r="K80" s="10"/>
      <c r="L80" s="10"/>
      <c r="M80" s="10"/>
      <c r="N80" s="10"/>
      <c r="O80" s="10"/>
      <c r="P80" s="10"/>
      <c r="Q80" s="10"/>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row>
    <row r="81" spans="1:55" s="33" customFormat="1" ht="13.5" thickBot="1" x14ac:dyDescent="0.25">
      <c r="A81" s="39" t="s">
        <v>131</v>
      </c>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row>
    <row r="82" spans="1:55" s="32" customFormat="1" ht="12.95" customHeight="1" x14ac:dyDescent="0.2">
      <c r="A82" s="579" t="s">
        <v>20</v>
      </c>
      <c r="B82" s="580"/>
      <c r="C82" s="580"/>
      <c r="D82" s="580"/>
      <c r="E82" s="580"/>
      <c r="F82" s="580"/>
      <c r="G82" s="580"/>
      <c r="H82" s="580"/>
      <c r="I82" s="580"/>
      <c r="J82" s="580"/>
      <c r="K82" s="580"/>
      <c r="L82" s="580"/>
      <c r="M82" s="580"/>
      <c r="N82" s="226"/>
      <c r="O82" s="238"/>
      <c r="P82" s="581" t="s">
        <v>1</v>
      </c>
      <c r="Q82" s="582"/>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row>
    <row r="83" spans="1:55" s="36" customFormat="1" ht="12.95" customHeight="1" x14ac:dyDescent="0.2">
      <c r="A83" s="239" t="s">
        <v>130</v>
      </c>
      <c r="B83" s="240"/>
      <c r="C83" s="240"/>
      <c r="D83" s="240"/>
      <c r="E83" s="240"/>
      <c r="F83" s="240"/>
      <c r="G83" s="240"/>
      <c r="H83" s="240"/>
      <c r="I83" s="240"/>
      <c r="J83" s="240"/>
      <c r="K83" s="240"/>
      <c r="L83" s="240"/>
      <c r="M83" s="240"/>
      <c r="N83" s="240"/>
      <c r="O83" s="240"/>
      <c r="P83" s="574">
        <v>2300</v>
      </c>
      <c r="Q83" s="575"/>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row>
    <row r="84" spans="1:55" s="36" customFormat="1" ht="12.95" customHeight="1" x14ac:dyDescent="0.2">
      <c r="A84" s="239"/>
      <c r="B84" s="240"/>
      <c r="C84" s="240"/>
      <c r="D84" s="240"/>
      <c r="E84" s="240"/>
      <c r="F84" s="240"/>
      <c r="G84" s="240"/>
      <c r="H84" s="240"/>
      <c r="I84" s="240"/>
      <c r="J84" s="240"/>
      <c r="K84" s="240"/>
      <c r="L84" s="240"/>
      <c r="M84" s="240"/>
      <c r="N84" s="240"/>
      <c r="O84" s="240"/>
      <c r="P84" s="574"/>
      <c r="Q84" s="575"/>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row>
    <row r="85" spans="1:55" s="37" customFormat="1" ht="12.95" customHeight="1" thickBot="1" x14ac:dyDescent="0.25">
      <c r="A85" s="241"/>
      <c r="B85" s="242"/>
      <c r="C85" s="242"/>
      <c r="D85" s="242"/>
      <c r="E85" s="242"/>
      <c r="F85" s="242"/>
      <c r="G85" s="242"/>
      <c r="H85" s="242"/>
      <c r="I85" s="242"/>
      <c r="J85" s="242"/>
      <c r="K85" s="242"/>
      <c r="L85" s="242"/>
      <c r="M85" s="243"/>
      <c r="N85" s="242"/>
      <c r="O85" s="244" t="s">
        <v>6</v>
      </c>
      <c r="P85" s="576">
        <f>SUM(P83:P84)</f>
        <v>2300</v>
      </c>
      <c r="Q85" s="577"/>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row>
    <row r="86" spans="1:55" s="32" customFormat="1" ht="12.95" customHeight="1" x14ac:dyDescent="0.2">
      <c r="A86" s="579" t="s">
        <v>21</v>
      </c>
      <c r="B86" s="580"/>
      <c r="C86" s="580"/>
      <c r="D86" s="580"/>
      <c r="E86" s="580"/>
      <c r="F86" s="580"/>
      <c r="G86" s="580"/>
      <c r="H86" s="580"/>
      <c r="I86" s="580"/>
      <c r="J86" s="585" t="s">
        <v>71</v>
      </c>
      <c r="K86" s="586"/>
      <c r="L86" s="586"/>
      <c r="M86" s="587"/>
      <c r="N86" s="586" t="s">
        <v>70</v>
      </c>
      <c r="O86" s="586"/>
      <c r="P86" s="588" t="s">
        <v>1</v>
      </c>
      <c r="Q86" s="589"/>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row>
    <row r="87" spans="1:55" s="36" customFormat="1" ht="12.95" customHeight="1" x14ac:dyDescent="0.2">
      <c r="A87" s="239" t="s">
        <v>121</v>
      </c>
      <c r="B87" s="240"/>
      <c r="C87" s="240"/>
      <c r="D87" s="240"/>
      <c r="E87" s="240"/>
      <c r="F87" s="240"/>
      <c r="G87" s="240"/>
      <c r="H87" s="240"/>
      <c r="I87" s="240"/>
      <c r="J87" s="590">
        <f>86*2</f>
        <v>172</v>
      </c>
      <c r="K87" s="591"/>
      <c r="L87" s="591"/>
      <c r="M87" s="592"/>
      <c r="N87" s="593">
        <v>1.5</v>
      </c>
      <c r="O87" s="593"/>
      <c r="P87" s="574">
        <f>J87*N87</f>
        <v>258</v>
      </c>
      <c r="Q87" s="575"/>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row>
    <row r="88" spans="1:55" s="36" customFormat="1" ht="12.95" customHeight="1" x14ac:dyDescent="0.2">
      <c r="A88" s="239" t="s">
        <v>122</v>
      </c>
      <c r="B88" s="245"/>
      <c r="C88" s="245"/>
      <c r="D88" s="245"/>
      <c r="E88" s="245"/>
      <c r="F88" s="245"/>
      <c r="G88" s="245"/>
      <c r="H88" s="245"/>
      <c r="I88" s="245"/>
      <c r="J88" s="590">
        <v>860</v>
      </c>
      <c r="K88" s="591"/>
      <c r="L88" s="591"/>
      <c r="M88" s="592"/>
      <c r="N88" s="593">
        <v>0.08</v>
      </c>
      <c r="O88" s="593"/>
      <c r="P88" s="574">
        <f t="shared" ref="P88:P92" si="12">J88*N88</f>
        <v>68.8</v>
      </c>
      <c r="Q88" s="575"/>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row>
    <row r="89" spans="1:55" s="36" customFormat="1" ht="12.95" customHeight="1" x14ac:dyDescent="0.2">
      <c r="A89" s="246" t="s">
        <v>123</v>
      </c>
      <c r="B89" s="245"/>
      <c r="C89" s="245"/>
      <c r="D89" s="245"/>
      <c r="E89" s="245"/>
      <c r="F89" s="245"/>
      <c r="G89" s="245"/>
      <c r="H89" s="245"/>
      <c r="I89" s="245"/>
      <c r="J89" s="590">
        <v>88.89</v>
      </c>
      <c r="K89" s="591"/>
      <c r="L89" s="591"/>
      <c r="M89" s="592"/>
      <c r="N89" s="593">
        <v>1.7</v>
      </c>
      <c r="O89" s="593"/>
      <c r="P89" s="574">
        <f t="shared" si="12"/>
        <v>151.113</v>
      </c>
      <c r="Q89" s="575"/>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row>
    <row r="90" spans="1:55" s="36" customFormat="1" ht="12.95" customHeight="1" x14ac:dyDescent="0.2">
      <c r="A90" s="239" t="s">
        <v>125</v>
      </c>
      <c r="B90" s="240"/>
      <c r="C90" s="240"/>
      <c r="D90" s="240"/>
      <c r="E90" s="240"/>
      <c r="F90" s="240"/>
      <c r="G90" s="240"/>
      <c r="H90" s="240"/>
      <c r="I90" s="240"/>
      <c r="J90" s="590">
        <v>5000</v>
      </c>
      <c r="K90" s="591"/>
      <c r="L90" s="591"/>
      <c r="M90" s="592"/>
      <c r="N90" s="593">
        <v>0.05</v>
      </c>
      <c r="O90" s="593"/>
      <c r="P90" s="574">
        <f t="shared" si="12"/>
        <v>250</v>
      </c>
      <c r="Q90" s="575"/>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row>
    <row r="91" spans="1:55" s="36" customFormat="1" ht="12.95" customHeight="1" x14ac:dyDescent="0.2">
      <c r="A91" s="239" t="s">
        <v>124</v>
      </c>
      <c r="B91" s="240"/>
      <c r="C91" s="240"/>
      <c r="D91" s="240"/>
      <c r="E91" s="240"/>
      <c r="F91" s="240"/>
      <c r="G91" s="240"/>
      <c r="H91" s="240"/>
      <c r="I91" s="240"/>
      <c r="J91" s="590">
        <v>2000</v>
      </c>
      <c r="K91" s="591"/>
      <c r="L91" s="591"/>
      <c r="M91" s="592"/>
      <c r="N91" s="593">
        <v>0.18</v>
      </c>
      <c r="O91" s="593"/>
      <c r="P91" s="574">
        <f t="shared" si="12"/>
        <v>360</v>
      </c>
      <c r="Q91" s="575"/>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row>
    <row r="92" spans="1:55" s="36" customFormat="1" ht="12.95" customHeight="1" x14ac:dyDescent="0.2">
      <c r="A92" s="239"/>
      <c r="B92" s="240"/>
      <c r="C92" s="240"/>
      <c r="D92" s="240"/>
      <c r="E92" s="240"/>
      <c r="F92" s="240"/>
      <c r="G92" s="240"/>
      <c r="H92" s="240"/>
      <c r="I92" s="240"/>
      <c r="J92" s="590"/>
      <c r="K92" s="591"/>
      <c r="L92" s="591"/>
      <c r="M92" s="592"/>
      <c r="N92" s="593"/>
      <c r="O92" s="593"/>
      <c r="P92" s="574">
        <f t="shared" si="12"/>
        <v>0</v>
      </c>
      <c r="Q92" s="575"/>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row>
    <row r="93" spans="1:55" s="37" customFormat="1" ht="12.95" customHeight="1" thickBot="1" x14ac:dyDescent="0.25">
      <c r="A93" s="241"/>
      <c r="B93" s="247"/>
      <c r="C93" s="247"/>
      <c r="D93" s="247"/>
      <c r="E93" s="247"/>
      <c r="F93" s="247"/>
      <c r="G93" s="247"/>
      <c r="H93" s="247"/>
      <c r="I93" s="247"/>
      <c r="J93" s="247"/>
      <c r="K93" s="247"/>
      <c r="L93" s="247"/>
      <c r="M93" s="248"/>
      <c r="N93" s="242"/>
      <c r="O93" s="244" t="s">
        <v>6</v>
      </c>
      <c r="P93" s="594">
        <f>SUM(P87:P92)</f>
        <v>1087.913</v>
      </c>
      <c r="Q93" s="595"/>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row>
    <row r="94" spans="1:55" s="32" customFormat="1" ht="12.95" customHeight="1" x14ac:dyDescent="0.2">
      <c r="A94" s="579" t="s">
        <v>22</v>
      </c>
      <c r="B94" s="580"/>
      <c r="C94" s="580"/>
      <c r="D94" s="580"/>
      <c r="E94" s="580"/>
      <c r="F94" s="580"/>
      <c r="G94" s="580"/>
      <c r="H94" s="580"/>
      <c r="I94" s="580"/>
      <c r="J94" s="585" t="s">
        <v>71</v>
      </c>
      <c r="K94" s="586"/>
      <c r="L94" s="586"/>
      <c r="M94" s="587"/>
      <c r="N94" s="586" t="s">
        <v>70</v>
      </c>
      <c r="O94" s="586"/>
      <c r="P94" s="585" t="s">
        <v>1</v>
      </c>
      <c r="Q94" s="596"/>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row>
    <row r="95" spans="1:55" s="36" customFormat="1" ht="12.95" customHeight="1" x14ac:dyDescent="0.2">
      <c r="A95" s="239" t="s">
        <v>126</v>
      </c>
      <c r="B95" s="240"/>
      <c r="C95" s="240"/>
      <c r="D95" s="240"/>
      <c r="E95" s="240"/>
      <c r="F95" s="240"/>
      <c r="G95" s="240"/>
      <c r="H95" s="240"/>
      <c r="I95" s="240"/>
      <c r="J95" s="590">
        <v>240</v>
      </c>
      <c r="K95" s="591"/>
      <c r="L95" s="591"/>
      <c r="M95" s="592"/>
      <c r="N95" s="597">
        <v>0.57999999999999996</v>
      </c>
      <c r="O95" s="597"/>
      <c r="P95" s="574">
        <f>J95*N95</f>
        <v>139.19999999999999</v>
      </c>
      <c r="Q95" s="575"/>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row>
    <row r="96" spans="1:55" s="36" customFormat="1" ht="12.95" customHeight="1" x14ac:dyDescent="0.2">
      <c r="A96" s="239" t="s">
        <v>127</v>
      </c>
      <c r="B96" s="240"/>
      <c r="C96" s="240"/>
      <c r="D96" s="240"/>
      <c r="E96" s="240"/>
      <c r="F96" s="240"/>
      <c r="G96" s="240"/>
      <c r="H96" s="240"/>
      <c r="I96" s="240"/>
      <c r="J96" s="590">
        <v>84</v>
      </c>
      <c r="K96" s="591"/>
      <c r="L96" s="591"/>
      <c r="M96" s="592"/>
      <c r="N96" s="597">
        <v>0.57999999999999996</v>
      </c>
      <c r="O96" s="597"/>
      <c r="P96" s="574">
        <f t="shared" ref="P96:P99" si="13">J96*N96</f>
        <v>48.72</v>
      </c>
      <c r="Q96" s="575"/>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row>
    <row r="97" spans="1:55" s="36" customFormat="1" ht="12.95" customHeight="1" x14ac:dyDescent="0.2">
      <c r="A97" s="239" t="s">
        <v>128</v>
      </c>
      <c r="B97" s="240"/>
      <c r="C97" s="240"/>
      <c r="D97" s="240"/>
      <c r="E97" s="240"/>
      <c r="F97" s="240"/>
      <c r="G97" s="240"/>
      <c r="H97" s="240"/>
      <c r="I97" s="240"/>
      <c r="J97" s="590">
        <v>96</v>
      </c>
      <c r="K97" s="591"/>
      <c r="L97" s="591"/>
      <c r="M97" s="592"/>
      <c r="N97" s="597">
        <v>0.57999999999999996</v>
      </c>
      <c r="O97" s="597"/>
      <c r="P97" s="574">
        <f t="shared" si="13"/>
        <v>55.679999999999993</v>
      </c>
      <c r="Q97" s="575"/>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row>
    <row r="98" spans="1:55" s="36" customFormat="1" ht="12.95" customHeight="1" x14ac:dyDescent="0.2">
      <c r="A98" s="239" t="s">
        <v>129</v>
      </c>
      <c r="B98" s="240"/>
      <c r="C98" s="240"/>
      <c r="D98" s="240"/>
      <c r="E98" s="240"/>
      <c r="F98" s="240"/>
      <c r="G98" s="240"/>
      <c r="H98" s="240"/>
      <c r="I98" s="240"/>
      <c r="J98" s="590">
        <v>10</v>
      </c>
      <c r="K98" s="591"/>
      <c r="L98" s="591"/>
      <c r="M98" s="592"/>
      <c r="N98" s="597">
        <v>0.57999999999999996</v>
      </c>
      <c r="O98" s="597"/>
      <c r="P98" s="574">
        <f t="shared" si="13"/>
        <v>5.8</v>
      </c>
      <c r="Q98" s="575"/>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row>
    <row r="99" spans="1:55" s="36" customFormat="1" ht="12.95" customHeight="1" x14ac:dyDescent="0.2">
      <c r="A99" s="239"/>
      <c r="B99" s="240"/>
      <c r="C99" s="240"/>
      <c r="D99" s="240"/>
      <c r="E99" s="240"/>
      <c r="F99" s="240"/>
      <c r="G99" s="240"/>
      <c r="H99" s="240"/>
      <c r="I99" s="240"/>
      <c r="J99" s="590"/>
      <c r="K99" s="591"/>
      <c r="L99" s="591"/>
      <c r="M99" s="592"/>
      <c r="N99" s="593"/>
      <c r="O99" s="593"/>
      <c r="P99" s="574">
        <f t="shared" si="13"/>
        <v>0</v>
      </c>
      <c r="Q99" s="575"/>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row>
    <row r="100" spans="1:55" s="37" customFormat="1" ht="12.95" customHeight="1" thickBot="1" x14ac:dyDescent="0.25">
      <c r="A100" s="241"/>
      <c r="B100" s="247"/>
      <c r="C100" s="247"/>
      <c r="D100" s="247"/>
      <c r="E100" s="247"/>
      <c r="F100" s="247"/>
      <c r="G100" s="247"/>
      <c r="H100" s="247"/>
      <c r="I100" s="247"/>
      <c r="J100" s="247"/>
      <c r="K100" s="247"/>
      <c r="L100" s="247"/>
      <c r="M100" s="248"/>
      <c r="N100" s="242"/>
      <c r="O100" s="244" t="s">
        <v>6</v>
      </c>
      <c r="P100" s="576">
        <f>SUM(P95:P99)</f>
        <v>249.39999999999998</v>
      </c>
      <c r="Q100" s="577"/>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row>
    <row r="101" spans="1:55" s="32" customFormat="1" ht="12.95" customHeight="1" x14ac:dyDescent="0.2">
      <c r="A101" s="579" t="s">
        <v>23</v>
      </c>
      <c r="B101" s="580"/>
      <c r="C101" s="580"/>
      <c r="D101" s="580"/>
      <c r="E101" s="580"/>
      <c r="F101" s="580"/>
      <c r="G101" s="580"/>
      <c r="H101" s="580"/>
      <c r="I101" s="580"/>
      <c r="J101" s="585" t="s">
        <v>71</v>
      </c>
      <c r="K101" s="586"/>
      <c r="L101" s="586"/>
      <c r="M101" s="587"/>
      <c r="N101" s="586" t="s">
        <v>70</v>
      </c>
      <c r="O101" s="586"/>
      <c r="P101" s="585" t="s">
        <v>1</v>
      </c>
      <c r="Q101" s="596"/>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row>
    <row r="102" spans="1:55" s="36" customFormat="1" ht="12.95" customHeight="1" x14ac:dyDescent="0.2">
      <c r="A102" s="239" t="s">
        <v>185</v>
      </c>
      <c r="B102" s="240"/>
      <c r="C102" s="240"/>
      <c r="D102" s="240"/>
      <c r="E102" s="240"/>
      <c r="F102" s="240"/>
      <c r="G102" s="240"/>
      <c r="H102" s="240"/>
      <c r="I102" s="240"/>
      <c r="J102" s="590">
        <v>16</v>
      </c>
      <c r="K102" s="591"/>
      <c r="L102" s="591"/>
      <c r="M102" s="592"/>
      <c r="N102" s="593">
        <v>116</v>
      </c>
      <c r="O102" s="593"/>
      <c r="P102" s="574">
        <f>J102*N102</f>
        <v>1856</v>
      </c>
      <c r="Q102" s="575"/>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row>
    <row r="103" spans="1:55" s="36" customFormat="1" ht="12.95" customHeight="1" x14ac:dyDescent="0.2">
      <c r="A103" s="239" t="s">
        <v>180</v>
      </c>
      <c r="B103" s="245"/>
      <c r="C103" s="245"/>
      <c r="D103" s="245"/>
      <c r="E103" s="245"/>
      <c r="F103" s="245"/>
      <c r="G103" s="245"/>
      <c r="H103" s="245"/>
      <c r="I103" s="245"/>
      <c r="J103" s="590">
        <v>6</v>
      </c>
      <c r="K103" s="591"/>
      <c r="L103" s="591"/>
      <c r="M103" s="592"/>
      <c r="N103" s="593">
        <v>38</v>
      </c>
      <c r="O103" s="593"/>
      <c r="P103" s="574">
        <f t="shared" ref="P103:P104" si="14">J103*N103</f>
        <v>228</v>
      </c>
      <c r="Q103" s="575"/>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row>
    <row r="104" spans="1:55" s="36" customFormat="1" ht="12.95" customHeight="1" x14ac:dyDescent="0.2">
      <c r="A104" s="239" t="s">
        <v>181</v>
      </c>
      <c r="B104" s="240"/>
      <c r="C104" s="240"/>
      <c r="D104" s="240"/>
      <c r="E104" s="240"/>
      <c r="F104" s="240"/>
      <c r="G104" s="240"/>
      <c r="H104" s="240"/>
      <c r="I104" s="240"/>
      <c r="J104" s="590">
        <v>4</v>
      </c>
      <c r="K104" s="591"/>
      <c r="L104" s="591"/>
      <c r="M104" s="592"/>
      <c r="N104" s="593">
        <v>28</v>
      </c>
      <c r="O104" s="593"/>
      <c r="P104" s="574">
        <f t="shared" si="14"/>
        <v>112</v>
      </c>
      <c r="Q104" s="575"/>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row>
    <row r="105" spans="1:55" s="37" customFormat="1" ht="12.95" customHeight="1" thickBot="1" x14ac:dyDescent="0.25">
      <c r="A105" s="241"/>
      <c r="B105" s="247"/>
      <c r="C105" s="247"/>
      <c r="D105" s="247"/>
      <c r="E105" s="247"/>
      <c r="F105" s="247"/>
      <c r="G105" s="247"/>
      <c r="H105" s="247"/>
      <c r="I105" s="247"/>
      <c r="J105" s="247"/>
      <c r="K105" s="247"/>
      <c r="L105" s="247"/>
      <c r="M105" s="248"/>
      <c r="N105" s="242"/>
      <c r="O105" s="244" t="s">
        <v>6</v>
      </c>
      <c r="P105" s="576">
        <f>SUM(P102:P104)</f>
        <v>2196</v>
      </c>
      <c r="Q105" s="577"/>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row>
    <row r="106" spans="1:55" s="34" customFormat="1" ht="12.95" customHeight="1" x14ac:dyDescent="0.2">
      <c r="A106" s="579" t="s">
        <v>24</v>
      </c>
      <c r="B106" s="580"/>
      <c r="C106" s="580"/>
      <c r="D106" s="580"/>
      <c r="E106" s="580"/>
      <c r="F106" s="580"/>
      <c r="G106" s="580"/>
      <c r="H106" s="580"/>
      <c r="I106" s="580"/>
      <c r="J106" s="585" t="s">
        <v>71</v>
      </c>
      <c r="K106" s="586"/>
      <c r="L106" s="586"/>
      <c r="M106" s="587"/>
      <c r="N106" s="586" t="s">
        <v>70</v>
      </c>
      <c r="O106" s="586"/>
      <c r="P106" s="585" t="s">
        <v>1</v>
      </c>
      <c r="Q106" s="596"/>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row>
    <row r="107" spans="1:55" s="34" customFormat="1" ht="12.95" customHeight="1" x14ac:dyDescent="0.2">
      <c r="A107" s="239" t="s">
        <v>132</v>
      </c>
      <c r="B107" s="240"/>
      <c r="C107" s="240"/>
      <c r="D107" s="240"/>
      <c r="E107" s="240"/>
      <c r="F107" s="240"/>
      <c r="G107" s="240"/>
      <c r="H107" s="240"/>
      <c r="I107" s="240"/>
      <c r="J107" s="590">
        <v>1</v>
      </c>
      <c r="K107" s="591"/>
      <c r="L107" s="591"/>
      <c r="M107" s="592"/>
      <c r="N107" s="593">
        <v>25.65</v>
      </c>
      <c r="O107" s="593"/>
      <c r="P107" s="574">
        <f>J107*N107</f>
        <v>25.65</v>
      </c>
      <c r="Q107" s="575"/>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row>
    <row r="108" spans="1:55" s="34" customFormat="1" ht="12.95" customHeight="1" x14ac:dyDescent="0.2">
      <c r="A108" s="239"/>
      <c r="B108" s="240"/>
      <c r="C108" s="240"/>
      <c r="D108" s="240"/>
      <c r="E108" s="240"/>
      <c r="F108" s="240"/>
      <c r="G108" s="240"/>
      <c r="H108" s="240"/>
      <c r="I108" s="240"/>
      <c r="J108" s="590"/>
      <c r="K108" s="591"/>
      <c r="L108" s="591"/>
      <c r="M108" s="592"/>
      <c r="N108" s="593"/>
      <c r="O108" s="593"/>
      <c r="P108" s="574">
        <f t="shared" ref="P108:P109" si="15">J108*N108</f>
        <v>0</v>
      </c>
      <c r="Q108" s="575"/>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row>
    <row r="109" spans="1:55" s="38" customFormat="1" ht="12.95" customHeight="1" x14ac:dyDescent="0.2">
      <c r="A109" s="246"/>
      <c r="B109" s="240"/>
      <c r="C109" s="240"/>
      <c r="D109" s="240"/>
      <c r="E109" s="240"/>
      <c r="F109" s="240"/>
      <c r="G109" s="240"/>
      <c r="H109" s="240"/>
      <c r="I109" s="240"/>
      <c r="J109" s="590"/>
      <c r="K109" s="591"/>
      <c r="L109" s="591"/>
      <c r="M109" s="592"/>
      <c r="N109" s="593"/>
      <c r="O109" s="593"/>
      <c r="P109" s="574">
        <f t="shared" si="15"/>
        <v>0</v>
      </c>
      <c r="Q109" s="575"/>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row>
    <row r="110" spans="1:55" s="38" customFormat="1" ht="12.95" customHeight="1" thickBot="1" x14ac:dyDescent="0.25">
      <c r="A110" s="249"/>
      <c r="B110" s="242"/>
      <c r="C110" s="242"/>
      <c r="D110" s="242"/>
      <c r="E110" s="242"/>
      <c r="F110" s="242"/>
      <c r="G110" s="242"/>
      <c r="H110" s="242"/>
      <c r="I110" s="242"/>
      <c r="J110" s="242"/>
      <c r="K110" s="242"/>
      <c r="L110" s="242"/>
      <c r="M110" s="242"/>
      <c r="N110" s="242"/>
      <c r="O110" s="244" t="s">
        <v>6</v>
      </c>
      <c r="P110" s="598">
        <f>SUM(P107:P109)</f>
        <v>25.65</v>
      </c>
      <c r="Q110" s="599"/>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row>
    <row r="111" spans="1:55" s="34" customFormat="1" ht="18" customHeight="1" thickBot="1" x14ac:dyDescent="0.25">
      <c r="A111" s="600"/>
      <c r="B111" s="601"/>
      <c r="C111" s="601"/>
      <c r="D111" s="601"/>
      <c r="E111" s="601"/>
      <c r="F111" s="601"/>
      <c r="G111" s="601"/>
      <c r="H111" s="601"/>
      <c r="I111" s="601"/>
      <c r="J111" s="601"/>
      <c r="K111" s="601"/>
      <c r="L111" s="601"/>
      <c r="M111" s="601"/>
      <c r="N111" s="601"/>
      <c r="O111" s="250"/>
      <c r="P111" s="602"/>
      <c r="Q111" s="603"/>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row>
    <row r="112" spans="1:55"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row>
    <row r="113" spans="1:55"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row>
    <row r="114" spans="1:55"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row>
    <row r="115" spans="1:55"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row>
    <row r="116" spans="1:55"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row>
    <row r="117" spans="1:55"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row>
    <row r="118" spans="1:55"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row>
    <row r="119" spans="1:55"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row>
    <row r="120" spans="1:55"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row>
    <row r="121" spans="1:55"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row>
    <row r="122" spans="1:55"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row>
    <row r="123" spans="1:55"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row>
  </sheetData>
  <sheetProtection algorithmName="SHA-512" hashValue="+ZMygdLiYlqPSr/psqYHcp/ssxiKBGT8cQxr6c2zMu/QJ9iiwyROP0CKhfUODVW01GVtaGvqycpH4bKGKmO6nQ==" saltValue="m7eyontzpxkPcNCphVGL0g==" spinCount="100000" sheet="1" formatCells="0" formatColumns="0" formatRows="0"/>
  <mergeCells count="202">
    <mergeCell ref="N68:O68"/>
    <mergeCell ref="J37:M37"/>
    <mergeCell ref="N37:O37"/>
    <mergeCell ref="J38:M38"/>
    <mergeCell ref="N38:O38"/>
    <mergeCell ref="J39:M39"/>
    <mergeCell ref="N39:O39"/>
    <mergeCell ref="J53:M53"/>
    <mergeCell ref="N53:O53"/>
    <mergeCell ref="J54:M54"/>
    <mergeCell ref="N54:O54"/>
    <mergeCell ref="J109:M109"/>
    <mergeCell ref="N109:O109"/>
    <mergeCell ref="P109:Q109"/>
    <mergeCell ref="P110:Q110"/>
    <mergeCell ref="A111:N111"/>
    <mergeCell ref="P111:Q111"/>
    <mergeCell ref="P105:Q105"/>
    <mergeCell ref="A106:I106"/>
    <mergeCell ref="J106:M106"/>
    <mergeCell ref="N106:O106"/>
    <mergeCell ref="P106:Q106"/>
    <mergeCell ref="J107:M107"/>
    <mergeCell ref="N107:O107"/>
    <mergeCell ref="P107:Q107"/>
    <mergeCell ref="J108:M108"/>
    <mergeCell ref="N108:O108"/>
    <mergeCell ref="P108:Q108"/>
    <mergeCell ref="J104:M104"/>
    <mergeCell ref="N104:O104"/>
    <mergeCell ref="P104:Q104"/>
    <mergeCell ref="J102:M102"/>
    <mergeCell ref="N102:O102"/>
    <mergeCell ref="P102:Q102"/>
    <mergeCell ref="J103:M103"/>
    <mergeCell ref="N103:O103"/>
    <mergeCell ref="P103:Q103"/>
    <mergeCell ref="J99:M99"/>
    <mergeCell ref="N99:O99"/>
    <mergeCell ref="P99:Q99"/>
    <mergeCell ref="P100:Q100"/>
    <mergeCell ref="A101:I101"/>
    <mergeCell ref="J101:M101"/>
    <mergeCell ref="N101:O101"/>
    <mergeCell ref="P101:Q101"/>
    <mergeCell ref="J96:M96"/>
    <mergeCell ref="N96:O96"/>
    <mergeCell ref="P96:Q96"/>
    <mergeCell ref="J97:M97"/>
    <mergeCell ref="N97:O97"/>
    <mergeCell ref="P97:Q97"/>
    <mergeCell ref="J98:M98"/>
    <mergeCell ref="N98:O98"/>
    <mergeCell ref="P98:Q98"/>
    <mergeCell ref="J92:M92"/>
    <mergeCell ref="N92:O92"/>
    <mergeCell ref="P92:Q92"/>
    <mergeCell ref="P93:Q93"/>
    <mergeCell ref="A94:I94"/>
    <mergeCell ref="J94:M94"/>
    <mergeCell ref="N94:O94"/>
    <mergeCell ref="P94:Q94"/>
    <mergeCell ref="J95:M95"/>
    <mergeCell ref="N95:O95"/>
    <mergeCell ref="P95:Q95"/>
    <mergeCell ref="J89:M89"/>
    <mergeCell ref="N89:O89"/>
    <mergeCell ref="P89:Q89"/>
    <mergeCell ref="J90:M90"/>
    <mergeCell ref="N90:O90"/>
    <mergeCell ref="P90:Q90"/>
    <mergeCell ref="J91:M91"/>
    <mergeCell ref="N91:O91"/>
    <mergeCell ref="P91:Q91"/>
    <mergeCell ref="A86:I86"/>
    <mergeCell ref="J86:M86"/>
    <mergeCell ref="N86:O86"/>
    <mergeCell ref="P86:Q86"/>
    <mergeCell ref="J87:M87"/>
    <mergeCell ref="N87:O87"/>
    <mergeCell ref="P87:Q87"/>
    <mergeCell ref="J88:M88"/>
    <mergeCell ref="N88:O88"/>
    <mergeCell ref="P88:Q88"/>
    <mergeCell ref="A33:I33"/>
    <mergeCell ref="J33:M33"/>
    <mergeCell ref="N33:O33"/>
    <mergeCell ref="J30:M30"/>
    <mergeCell ref="A76:N76"/>
    <mergeCell ref="P33:Q33"/>
    <mergeCell ref="J73:M73"/>
    <mergeCell ref="N73:O73"/>
    <mergeCell ref="J74:M74"/>
    <mergeCell ref="N74:O74"/>
    <mergeCell ref="J65:M65"/>
    <mergeCell ref="N65:O65"/>
    <mergeCell ref="N48:O48"/>
    <mergeCell ref="J43:M43"/>
    <mergeCell ref="N43:O43"/>
    <mergeCell ref="J69:M69"/>
    <mergeCell ref="N69:O69"/>
    <mergeCell ref="N45:O45"/>
    <mergeCell ref="J59:M59"/>
    <mergeCell ref="N59:O59"/>
    <mergeCell ref="J60:M60"/>
    <mergeCell ref="J57:M57"/>
    <mergeCell ref="N57:O57"/>
    <mergeCell ref="N44:O44"/>
    <mergeCell ref="P84:Q84"/>
    <mergeCell ref="P85:Q85"/>
    <mergeCell ref="J31:M31"/>
    <mergeCell ref="N19:O19"/>
    <mergeCell ref="N20:O20"/>
    <mergeCell ref="N25:O25"/>
    <mergeCell ref="N29:O29"/>
    <mergeCell ref="N30:O30"/>
    <mergeCell ref="N31:O31"/>
    <mergeCell ref="P62:Q62"/>
    <mergeCell ref="P47:Q47"/>
    <mergeCell ref="J63:M63"/>
    <mergeCell ref="N63:O63"/>
    <mergeCell ref="J64:M64"/>
    <mergeCell ref="N64:O64"/>
    <mergeCell ref="A82:M82"/>
    <mergeCell ref="P82:Q82"/>
    <mergeCell ref="P83:Q83"/>
    <mergeCell ref="J72:M72"/>
    <mergeCell ref="N72:O72"/>
    <mergeCell ref="N60:O60"/>
    <mergeCell ref="J58:M58"/>
    <mergeCell ref="N58:O58"/>
    <mergeCell ref="J48:M48"/>
    <mergeCell ref="A1:H1"/>
    <mergeCell ref="I1:Q1"/>
    <mergeCell ref="D8:G8"/>
    <mergeCell ref="J19:M19"/>
    <mergeCell ref="J20:M20"/>
    <mergeCell ref="J25:M25"/>
    <mergeCell ref="A10:M10"/>
    <mergeCell ref="P10:Q10"/>
    <mergeCell ref="A18:I18"/>
    <mergeCell ref="N18:O18"/>
    <mergeCell ref="J18:M18"/>
    <mergeCell ref="P9:Q9"/>
    <mergeCell ref="P18:Q18"/>
    <mergeCell ref="J21:M21"/>
    <mergeCell ref="N21:O21"/>
    <mergeCell ref="J22:M22"/>
    <mergeCell ref="N22:O22"/>
    <mergeCell ref="J23:M23"/>
    <mergeCell ref="N23:O23"/>
    <mergeCell ref="J24:M24"/>
    <mergeCell ref="N24:O24"/>
    <mergeCell ref="A2:Q2"/>
    <mergeCell ref="J71:M71"/>
    <mergeCell ref="N71:O71"/>
    <mergeCell ref="J70:M70"/>
    <mergeCell ref="N70:O70"/>
    <mergeCell ref="A62:I62"/>
    <mergeCell ref="J62:M62"/>
    <mergeCell ref="N62:O62"/>
    <mergeCell ref="J49:M49"/>
    <mergeCell ref="N49:O49"/>
    <mergeCell ref="J50:M50"/>
    <mergeCell ref="N50:O50"/>
    <mergeCell ref="J51:M51"/>
    <mergeCell ref="N51:O51"/>
    <mergeCell ref="J52:M52"/>
    <mergeCell ref="N52:O52"/>
    <mergeCell ref="J56:M56"/>
    <mergeCell ref="N56:O56"/>
    <mergeCell ref="J55:M55"/>
    <mergeCell ref="N55:O55"/>
    <mergeCell ref="J66:M66"/>
    <mergeCell ref="N66:O66"/>
    <mergeCell ref="J67:M67"/>
    <mergeCell ref="N67:O67"/>
    <mergeCell ref="J68:M68"/>
    <mergeCell ref="J26:M26"/>
    <mergeCell ref="N26:O26"/>
    <mergeCell ref="J27:M27"/>
    <mergeCell ref="N27:O27"/>
    <mergeCell ref="J28:M28"/>
    <mergeCell ref="N28:O28"/>
    <mergeCell ref="A47:I47"/>
    <mergeCell ref="J47:M47"/>
    <mergeCell ref="N47:O47"/>
    <mergeCell ref="J34:M34"/>
    <mergeCell ref="N34:O34"/>
    <mergeCell ref="J35:M35"/>
    <mergeCell ref="N35:O35"/>
    <mergeCell ref="J42:M42"/>
    <mergeCell ref="N42:O42"/>
    <mergeCell ref="J29:M29"/>
    <mergeCell ref="J36:M36"/>
    <mergeCell ref="N36:O36"/>
    <mergeCell ref="J40:M40"/>
    <mergeCell ref="N40:O40"/>
    <mergeCell ref="J41:M41"/>
    <mergeCell ref="N41:O41"/>
    <mergeCell ref="J44:M44"/>
    <mergeCell ref="J45:M45"/>
  </mergeCells>
  <conditionalFormatting sqref="A2:Q2">
    <cfRule type="containsText" dxfId="16" priority="1" operator="containsText" text="s u b">
      <formula>NOT(ISERROR(SEARCH("s u b",A2)))</formula>
    </cfRule>
  </conditionalFormatting>
  <hyperlinks>
    <hyperlink ref="E78" r:id="rId1" xr:uid="{00000000-0004-0000-0300-000000000000}"/>
    <hyperlink ref="E79" r:id="rId2" xr:uid="{00000000-0004-0000-0300-000001000000}"/>
  </hyperlinks>
  <printOptions horizontalCentered="1"/>
  <pageMargins left="0.25" right="0.25" top="0.5" bottom="0.75" header="0.5" footer="0.25"/>
  <pageSetup orientation="portrait" r:id="rId3"/>
  <headerFooter scaleWithDoc="0" alignWithMargins="0">
    <oddFooter>&amp;L&amp;9Fee Proposal&amp;R&amp;9Exhibit "_"
Sheet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57"/>
  <sheetViews>
    <sheetView showGridLines="0" showZeros="0" view="pageBreakPreview" zoomScale="130" zoomScaleNormal="120" zoomScaleSheetLayoutView="130" workbookViewId="0">
      <selection activeCell="F18" sqref="F18"/>
    </sheetView>
  </sheetViews>
  <sheetFormatPr defaultColWidth="4.7109375" defaultRowHeight="15" x14ac:dyDescent="0.2"/>
  <cols>
    <col min="1" max="1" width="3.28515625" style="9" customWidth="1"/>
    <col min="2" max="2" width="12" style="9" customWidth="1"/>
    <col min="3" max="3" width="3.5703125" style="9" customWidth="1"/>
    <col min="4" max="4" width="13.7109375" style="9" customWidth="1"/>
    <col min="5" max="5" width="10.28515625" style="9" customWidth="1"/>
    <col min="6" max="6" width="15.85546875" style="9" customWidth="1"/>
    <col min="7" max="7" width="4.42578125" style="9" customWidth="1"/>
    <col min="8" max="8" width="16.28515625" style="9" customWidth="1"/>
    <col min="9" max="9" width="7.5703125" style="9" customWidth="1"/>
    <col min="10" max="10" width="10.7109375" style="9" customWidth="1"/>
    <col min="11" max="11" width="5.7109375" style="9" customWidth="1"/>
    <col min="12" max="16384" width="4.7109375" style="9"/>
  </cols>
  <sheetData>
    <row r="1" spans="1:49" ht="21.6" customHeight="1" thickBot="1" x14ac:dyDescent="0.5">
      <c r="A1" s="564" t="s">
        <v>88</v>
      </c>
      <c r="B1" s="565"/>
      <c r="C1" s="565"/>
      <c r="D1" s="565"/>
      <c r="E1" s="565"/>
      <c r="F1" s="566" t="str">
        <f>'Staffing Plan'!K1</f>
        <v>Enter General Project Type HERE</v>
      </c>
      <c r="G1" s="566"/>
      <c r="H1" s="566"/>
      <c r="I1" s="566"/>
      <c r="J1" s="566"/>
      <c r="K1" s="567"/>
      <c r="L1" s="7"/>
      <c r="M1" s="7"/>
      <c r="N1" s="7"/>
      <c r="O1" s="7"/>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row>
    <row r="2" spans="1:49" ht="9.9499999999999993" customHeight="1" x14ac:dyDescent="0.2">
      <c r="A2" s="604">
        <f>'Staffing Plan'!A2:R2</f>
        <v>0</v>
      </c>
      <c r="B2" s="604"/>
      <c r="C2" s="604"/>
      <c r="D2" s="604"/>
      <c r="E2" s="604"/>
      <c r="F2" s="604"/>
      <c r="G2" s="604"/>
      <c r="H2" s="604"/>
      <c r="I2" s="604"/>
      <c r="J2" s="604"/>
      <c r="K2" s="604"/>
      <c r="L2" s="314"/>
      <c r="M2" s="314"/>
      <c r="N2" s="314"/>
      <c r="O2" s="314"/>
      <c r="P2" s="314"/>
      <c r="Q2" s="314"/>
      <c r="R2" s="314"/>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row>
    <row r="3" spans="1:49" s="13" customFormat="1" ht="12.75" x14ac:dyDescent="0.2">
      <c r="B3" s="11" t="str">
        <f>'Staffing Plan'!C3</f>
        <v xml:space="preserve">Project Name:  </v>
      </c>
      <c r="C3" s="216">
        <f>'Staffing Plan'!D3</f>
        <v>0</v>
      </c>
      <c r="D3" s="313"/>
      <c r="E3" s="313"/>
      <c r="F3" s="313"/>
      <c r="G3" s="11"/>
      <c r="H3" s="11" t="s">
        <v>27</v>
      </c>
      <c r="I3" s="210">
        <f>'Staffing Plan'!O3</f>
        <v>0</v>
      </c>
      <c r="J3" s="210"/>
      <c r="K3" s="35"/>
      <c r="L3" s="16"/>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49" s="13" customFormat="1" ht="12.75" x14ac:dyDescent="0.2">
      <c r="B4" s="11" t="str">
        <f>'Staffing Plan'!C4</f>
        <v xml:space="preserve">Consultant: </v>
      </c>
      <c r="C4" s="213">
        <f>'Staffing Plan'!D4</f>
        <v>0</v>
      </c>
      <c r="D4" s="214"/>
      <c r="E4" s="214"/>
      <c r="F4" s="214"/>
      <c r="H4" s="11" t="s">
        <v>28</v>
      </c>
      <c r="I4" s="221">
        <f>'Staffing Plan'!O4</f>
        <v>0</v>
      </c>
      <c r="J4" s="221"/>
      <c r="K4" s="29"/>
      <c r="L4" s="16"/>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49" s="1" customFormat="1" hidden="1" x14ac:dyDescent="0.2">
      <c r="A5" s="13"/>
      <c r="B5" s="11" t="str">
        <f>'Staffing Plan'!C5</f>
        <v xml:space="preserve">Consultant PM: </v>
      </c>
      <c r="C5" s="213">
        <f>'Staffing Plan'!D5</f>
        <v>0</v>
      </c>
      <c r="D5" s="213"/>
      <c r="E5" s="213"/>
      <c r="F5" s="213"/>
      <c r="G5" s="217"/>
      <c r="H5" s="217"/>
      <c r="I5" s="218"/>
      <c r="J5" s="209"/>
      <c r="K5" s="4"/>
      <c r="L5" s="5"/>
      <c r="M5" s="6"/>
      <c r="N5" s="6"/>
      <c r="O5" s="6"/>
      <c r="P5" s="6"/>
      <c r="Q5" s="6"/>
      <c r="R5" s="6"/>
      <c r="S5" s="6"/>
      <c r="T5" s="6"/>
      <c r="U5" s="6"/>
      <c r="V5" s="6"/>
      <c r="W5" s="6"/>
      <c r="X5" s="6"/>
      <c r="Y5" s="6"/>
      <c r="Z5" s="6"/>
      <c r="AA5" s="6"/>
      <c r="AB5" s="6"/>
      <c r="AC5" s="6"/>
      <c r="AD5" s="6"/>
      <c r="AE5" s="6"/>
      <c r="AF5" s="6"/>
      <c r="AG5" s="6"/>
      <c r="AH5" s="6"/>
      <c r="AI5" s="6"/>
      <c r="AJ5" s="6"/>
      <c r="AK5" s="6"/>
      <c r="AL5" s="6"/>
      <c r="AM5" s="6"/>
      <c r="AN5" s="6"/>
      <c r="AO5" s="6"/>
    </row>
    <row r="6" spans="1:49" s="1" customFormat="1" hidden="1" x14ac:dyDescent="0.2">
      <c r="A6" s="13"/>
      <c r="B6" s="11" t="str">
        <f>'Staffing Plan'!C6</f>
        <v xml:space="preserve">LPA RC:  </v>
      </c>
      <c r="C6" s="213">
        <f>'Staffing Plan'!D6</f>
        <v>0</v>
      </c>
      <c r="D6" s="213"/>
      <c r="E6" s="213"/>
      <c r="F6" s="213"/>
      <c r="G6" s="219"/>
      <c r="H6" s="219"/>
      <c r="I6" s="206"/>
      <c r="J6" s="144"/>
      <c r="K6" s="4"/>
      <c r="L6" s="5"/>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9" s="1" customFormat="1" hidden="1" x14ac:dyDescent="0.2">
      <c r="A7" s="13"/>
      <c r="B7" s="11" t="str">
        <f>'Staffing Plan'!C7</f>
        <v xml:space="preserve">NDOT PC:  </v>
      </c>
      <c r="C7" s="213">
        <f>'Staffing Plan'!D7</f>
        <v>0</v>
      </c>
      <c r="D7" s="213"/>
      <c r="E7" s="213"/>
      <c r="F7" s="213"/>
      <c r="G7" s="219"/>
      <c r="H7" s="219"/>
      <c r="I7" s="206"/>
      <c r="J7" s="144"/>
      <c r="K7" s="4"/>
      <c r="L7" s="5"/>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9" s="1" customFormat="1" x14ac:dyDescent="0.2">
      <c r="A8" s="13"/>
      <c r="B8" s="11" t="str">
        <f>'Staffing Plan'!C8</f>
        <v xml:space="preserve">Date:  </v>
      </c>
      <c r="C8" s="568">
        <f>'Staffing Plan'!D8</f>
        <v>0</v>
      </c>
      <c r="D8" s="568"/>
      <c r="E8" s="568"/>
      <c r="F8" s="215"/>
      <c r="G8" s="215"/>
      <c r="H8" s="215"/>
      <c r="I8" s="220"/>
      <c r="J8" s="144"/>
      <c r="K8" s="4"/>
      <c r="L8" s="5"/>
      <c r="M8" s="6"/>
      <c r="N8" s="23"/>
      <c r="O8" s="6"/>
      <c r="P8" s="6"/>
      <c r="Q8" s="6"/>
      <c r="R8" s="6"/>
      <c r="S8" s="6"/>
      <c r="T8" s="6"/>
      <c r="U8" s="6"/>
      <c r="V8" s="6"/>
      <c r="W8" s="6"/>
      <c r="X8" s="6"/>
      <c r="Y8" s="6"/>
      <c r="Z8" s="6"/>
      <c r="AA8" s="6"/>
      <c r="AB8" s="6"/>
      <c r="AC8" s="6"/>
      <c r="AD8" s="6"/>
      <c r="AE8" s="6"/>
      <c r="AF8" s="6"/>
      <c r="AG8" s="6"/>
      <c r="AH8" s="6"/>
      <c r="AI8" s="6"/>
      <c r="AJ8" s="6"/>
      <c r="AK8" s="6"/>
      <c r="AL8" s="6"/>
      <c r="AM8" s="6"/>
      <c r="AN8" s="6"/>
      <c r="AO8" s="6"/>
    </row>
    <row r="9" spans="1:49" ht="12" customHeight="1" thickBot="1" x14ac:dyDescent="0.25">
      <c r="J9" s="539"/>
      <c r="K9" s="539"/>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row>
    <row r="10" spans="1:49" s="32" customFormat="1" ht="14.1" customHeight="1" x14ac:dyDescent="0.2">
      <c r="A10" s="104" t="s">
        <v>88</v>
      </c>
      <c r="B10" s="105"/>
      <c r="C10" s="105"/>
      <c r="D10" s="105"/>
      <c r="E10" s="105"/>
      <c r="F10" s="105"/>
      <c r="G10" s="105"/>
      <c r="H10" s="51"/>
      <c r="I10" s="51"/>
      <c r="J10" s="105"/>
      <c r="K10" s="198"/>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row>
    <row r="11" spans="1:49" s="36" customFormat="1" ht="14.1" customHeight="1" x14ac:dyDescent="0.2">
      <c r="A11" s="186"/>
      <c r="B11" s="187"/>
      <c r="C11" s="187"/>
      <c r="D11" s="187"/>
      <c r="E11" s="187"/>
      <c r="F11" s="187"/>
      <c r="G11" s="187"/>
      <c r="H11" s="187"/>
      <c r="I11" s="187"/>
      <c r="J11" s="187"/>
      <c r="K11" s="188"/>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row>
    <row r="12" spans="1:49" s="36" customFormat="1" ht="14.1" customHeight="1" x14ac:dyDescent="0.2">
      <c r="A12" s="189"/>
      <c r="B12" s="190"/>
      <c r="C12" s="190"/>
      <c r="D12" s="190"/>
      <c r="E12" s="190"/>
      <c r="F12" s="190"/>
      <c r="G12" s="190"/>
      <c r="H12" s="190"/>
      <c r="I12" s="190"/>
      <c r="J12" s="191"/>
      <c r="K12" s="192"/>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row>
    <row r="13" spans="1:49" s="36" customFormat="1" ht="14.1" customHeight="1" x14ac:dyDescent="0.2">
      <c r="A13" s="189"/>
      <c r="B13" s="190"/>
      <c r="C13" s="190"/>
      <c r="D13" s="190"/>
      <c r="E13" s="190"/>
      <c r="F13" s="190"/>
      <c r="G13" s="190"/>
      <c r="H13" s="190"/>
      <c r="I13" s="190"/>
      <c r="J13" s="191"/>
      <c r="K13" s="192"/>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row>
    <row r="14" spans="1:49" s="36" customFormat="1" ht="14.1" customHeight="1" x14ac:dyDescent="0.2">
      <c r="A14" s="189"/>
      <c r="B14" s="190"/>
      <c r="C14" s="190"/>
      <c r="D14" s="190"/>
      <c r="E14" s="190"/>
      <c r="F14" s="190"/>
      <c r="G14" s="190"/>
      <c r="H14" s="190"/>
      <c r="I14" s="190"/>
      <c r="J14" s="191"/>
      <c r="K14" s="192"/>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row>
    <row r="15" spans="1:49" s="36" customFormat="1" ht="14.1" customHeight="1" x14ac:dyDescent="0.2">
      <c r="A15" s="189"/>
      <c r="B15" s="190"/>
      <c r="C15" s="190"/>
      <c r="D15" s="190"/>
      <c r="E15" s="190"/>
      <c r="F15" s="190"/>
      <c r="G15" s="190"/>
      <c r="H15" s="190"/>
      <c r="I15" s="190"/>
      <c r="J15" s="191"/>
      <c r="K15" s="192"/>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row>
    <row r="16" spans="1:49" s="36" customFormat="1" ht="14.1" customHeight="1" x14ac:dyDescent="0.2">
      <c r="A16" s="189"/>
      <c r="B16" s="190"/>
      <c r="C16" s="190"/>
      <c r="D16" s="190"/>
      <c r="E16" s="190"/>
      <c r="F16" s="190"/>
      <c r="G16" s="190"/>
      <c r="H16" s="190"/>
      <c r="I16" s="190"/>
      <c r="J16" s="191"/>
      <c r="K16" s="192"/>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row>
    <row r="17" spans="1:49" s="36" customFormat="1" ht="14.1" customHeight="1" x14ac:dyDescent="0.2">
      <c r="A17" s="189"/>
      <c r="B17" s="190"/>
      <c r="C17" s="190"/>
      <c r="D17" s="190"/>
      <c r="E17" s="190"/>
      <c r="F17" s="190"/>
      <c r="G17" s="190"/>
      <c r="H17" s="190"/>
      <c r="I17" s="190"/>
      <c r="J17" s="191"/>
      <c r="K17" s="192"/>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row>
    <row r="18" spans="1:49" s="36" customFormat="1" ht="14.1" customHeight="1" x14ac:dyDescent="0.2">
      <c r="A18" s="189"/>
      <c r="B18" s="190"/>
      <c r="C18" s="190"/>
      <c r="D18" s="190"/>
      <c r="E18" s="190"/>
      <c r="F18" s="190"/>
      <c r="G18" s="190"/>
      <c r="H18" s="190"/>
      <c r="I18" s="190"/>
      <c r="J18" s="191"/>
      <c r="K18" s="192"/>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row>
    <row r="19" spans="1:49" s="36" customFormat="1" ht="14.1" customHeight="1" x14ac:dyDescent="0.2">
      <c r="A19" s="189"/>
      <c r="B19" s="190"/>
      <c r="C19" s="190"/>
      <c r="D19" s="190"/>
      <c r="E19" s="190"/>
      <c r="F19" s="190"/>
      <c r="G19" s="190"/>
      <c r="H19" s="190"/>
      <c r="I19" s="190"/>
      <c r="J19" s="191"/>
      <c r="K19" s="192"/>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row>
    <row r="20" spans="1:49" s="36" customFormat="1" ht="14.1" customHeight="1" x14ac:dyDescent="0.2">
      <c r="A20" s="189"/>
      <c r="B20" s="190"/>
      <c r="C20" s="190"/>
      <c r="D20" s="190"/>
      <c r="E20" s="190"/>
      <c r="F20" s="190"/>
      <c r="G20" s="190"/>
      <c r="H20" s="190"/>
      <c r="I20" s="190"/>
      <c r="J20" s="191"/>
      <c r="K20" s="192"/>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row>
    <row r="21" spans="1:49" s="36" customFormat="1" ht="14.1" customHeight="1" x14ac:dyDescent="0.2">
      <c r="A21" s="189"/>
      <c r="B21" s="190"/>
      <c r="C21" s="190"/>
      <c r="D21" s="190"/>
      <c r="E21" s="190"/>
      <c r="F21" s="190"/>
      <c r="G21" s="190"/>
      <c r="H21" s="190"/>
      <c r="I21" s="190"/>
      <c r="J21" s="191"/>
      <c r="K21" s="192"/>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row>
    <row r="22" spans="1:49" s="36" customFormat="1" ht="14.1" customHeight="1" x14ac:dyDescent="0.2">
      <c r="A22" s="189"/>
      <c r="B22" s="190"/>
      <c r="C22" s="190"/>
      <c r="D22" s="190"/>
      <c r="E22" s="190"/>
      <c r="F22" s="190"/>
      <c r="G22" s="190"/>
      <c r="H22" s="190"/>
      <c r="I22" s="190"/>
      <c r="J22" s="191"/>
      <c r="K22" s="192"/>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row>
    <row r="23" spans="1:49" s="36" customFormat="1" ht="14.1" customHeight="1" x14ac:dyDescent="0.2">
      <c r="A23" s="189"/>
      <c r="B23" s="190"/>
      <c r="C23" s="190"/>
      <c r="D23" s="190"/>
      <c r="E23" s="190"/>
      <c r="F23" s="190"/>
      <c r="G23" s="190"/>
      <c r="H23" s="190"/>
      <c r="I23" s="190"/>
      <c r="J23" s="191"/>
      <c r="K23" s="192"/>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row>
    <row r="24" spans="1:49" s="36" customFormat="1" ht="14.1" customHeight="1" x14ac:dyDescent="0.2">
      <c r="A24" s="189"/>
      <c r="B24" s="190"/>
      <c r="C24" s="190"/>
      <c r="D24" s="190"/>
      <c r="E24" s="190"/>
      <c r="F24" s="190"/>
      <c r="G24" s="190"/>
      <c r="H24" s="190"/>
      <c r="I24" s="190"/>
      <c r="J24" s="191"/>
      <c r="K24" s="192"/>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row>
    <row r="25" spans="1:49" s="36" customFormat="1" ht="14.1" customHeight="1" x14ac:dyDescent="0.2">
      <c r="A25" s="189"/>
      <c r="B25" s="190"/>
      <c r="C25" s="190"/>
      <c r="D25" s="190"/>
      <c r="E25" s="190"/>
      <c r="F25" s="190"/>
      <c r="G25" s="190"/>
      <c r="H25" s="190"/>
      <c r="I25" s="190"/>
      <c r="J25" s="191"/>
      <c r="K25" s="192"/>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row>
    <row r="26" spans="1:49" s="36" customFormat="1" ht="14.1" customHeight="1" x14ac:dyDescent="0.2">
      <c r="A26" s="189"/>
      <c r="B26" s="190"/>
      <c r="C26" s="190"/>
      <c r="D26" s="190"/>
      <c r="E26" s="190"/>
      <c r="F26" s="190"/>
      <c r="G26" s="190"/>
      <c r="H26" s="190"/>
      <c r="I26" s="190"/>
      <c r="J26" s="191"/>
      <c r="K26" s="192"/>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row>
    <row r="27" spans="1:49" s="36" customFormat="1" ht="14.1" customHeight="1" x14ac:dyDescent="0.2">
      <c r="A27" s="189"/>
      <c r="B27" s="190"/>
      <c r="C27" s="190"/>
      <c r="D27" s="190"/>
      <c r="E27" s="190"/>
      <c r="F27" s="190"/>
      <c r="G27" s="190"/>
      <c r="H27" s="190"/>
      <c r="I27" s="190"/>
      <c r="J27" s="191"/>
      <c r="K27" s="192"/>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row>
    <row r="28" spans="1:49" s="36" customFormat="1" ht="14.1" customHeight="1" x14ac:dyDescent="0.2">
      <c r="A28" s="189"/>
      <c r="B28" s="190"/>
      <c r="C28" s="190"/>
      <c r="D28" s="190"/>
      <c r="E28" s="190"/>
      <c r="F28" s="190"/>
      <c r="G28" s="190"/>
      <c r="H28" s="190"/>
      <c r="I28" s="190"/>
      <c r="J28" s="191"/>
      <c r="K28" s="192"/>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row>
    <row r="29" spans="1:49" s="36" customFormat="1" ht="14.1" customHeight="1" x14ac:dyDescent="0.2">
      <c r="A29" s="189"/>
      <c r="B29" s="190"/>
      <c r="C29" s="190"/>
      <c r="D29" s="190"/>
      <c r="E29" s="190"/>
      <c r="F29" s="190"/>
      <c r="G29" s="190"/>
      <c r="H29" s="190"/>
      <c r="I29" s="190"/>
      <c r="J29" s="191"/>
      <c r="K29" s="192"/>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row>
    <row r="30" spans="1:49" s="36" customFormat="1" ht="14.1" customHeight="1" x14ac:dyDescent="0.2">
      <c r="A30" s="189"/>
      <c r="B30" s="190"/>
      <c r="C30" s="190"/>
      <c r="D30" s="190"/>
      <c r="E30" s="190"/>
      <c r="F30" s="190"/>
      <c r="G30" s="190"/>
      <c r="H30" s="190"/>
      <c r="I30" s="190"/>
      <c r="J30" s="191"/>
      <c r="K30" s="192"/>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row>
    <row r="31" spans="1:49" s="36" customFormat="1" ht="14.1" customHeight="1" x14ac:dyDescent="0.2">
      <c r="A31" s="189"/>
      <c r="B31" s="190"/>
      <c r="C31" s="190"/>
      <c r="D31" s="190"/>
      <c r="E31" s="190"/>
      <c r="F31" s="190"/>
      <c r="G31" s="190"/>
      <c r="H31" s="190"/>
      <c r="I31" s="190"/>
      <c r="J31" s="191"/>
      <c r="K31" s="192"/>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row>
    <row r="32" spans="1:49" s="36" customFormat="1" ht="14.1" customHeight="1" x14ac:dyDescent="0.2">
      <c r="A32" s="189"/>
      <c r="B32" s="190"/>
      <c r="C32" s="190"/>
      <c r="D32" s="190"/>
      <c r="E32" s="190"/>
      <c r="F32" s="190"/>
      <c r="G32" s="190"/>
      <c r="H32" s="190"/>
      <c r="I32" s="190"/>
      <c r="J32" s="191"/>
      <c r="K32" s="192"/>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row>
    <row r="33" spans="1:49" s="36" customFormat="1" ht="14.1" customHeight="1" x14ac:dyDescent="0.2">
      <c r="A33" s="189"/>
      <c r="B33" s="190"/>
      <c r="C33" s="190"/>
      <c r="D33" s="190"/>
      <c r="E33" s="190"/>
      <c r="F33" s="190"/>
      <c r="G33" s="190"/>
      <c r="H33" s="190"/>
      <c r="I33" s="190"/>
      <c r="J33" s="191"/>
      <c r="K33" s="192"/>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row>
    <row r="34" spans="1:49" s="36" customFormat="1" ht="14.1" customHeight="1" x14ac:dyDescent="0.2">
      <c r="A34" s="189"/>
      <c r="B34" s="190"/>
      <c r="C34" s="190"/>
      <c r="D34" s="190"/>
      <c r="E34" s="190"/>
      <c r="F34" s="190"/>
      <c r="G34" s="190"/>
      <c r="H34" s="190"/>
      <c r="I34" s="190"/>
      <c r="J34" s="191"/>
      <c r="K34" s="192"/>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row>
    <row r="35" spans="1:49" s="36" customFormat="1" ht="14.1" customHeight="1" x14ac:dyDescent="0.2">
      <c r="A35" s="189"/>
      <c r="B35" s="190"/>
      <c r="C35" s="190"/>
      <c r="D35" s="190"/>
      <c r="E35" s="190"/>
      <c r="F35" s="190"/>
      <c r="G35" s="190"/>
      <c r="H35" s="190"/>
      <c r="I35" s="190"/>
      <c r="J35" s="191"/>
      <c r="K35" s="192"/>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row>
    <row r="36" spans="1:49" s="36" customFormat="1" ht="14.1" customHeight="1" x14ac:dyDescent="0.2">
      <c r="A36" s="189"/>
      <c r="B36" s="190"/>
      <c r="C36" s="190"/>
      <c r="D36" s="190"/>
      <c r="E36" s="190"/>
      <c r="F36" s="190"/>
      <c r="G36" s="190"/>
      <c r="H36" s="190"/>
      <c r="I36" s="190"/>
      <c r="J36" s="191"/>
      <c r="K36" s="192"/>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row>
    <row r="37" spans="1:49" s="36" customFormat="1" ht="14.1" customHeight="1" x14ac:dyDescent="0.2">
      <c r="A37" s="189"/>
      <c r="B37" s="190"/>
      <c r="C37" s="190"/>
      <c r="D37" s="190"/>
      <c r="E37" s="190"/>
      <c r="F37" s="190"/>
      <c r="G37" s="190"/>
      <c r="H37" s="190"/>
      <c r="I37" s="190"/>
      <c r="J37" s="191"/>
      <c r="K37" s="192"/>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row>
    <row r="38" spans="1:49" s="36" customFormat="1" ht="14.1" customHeight="1" x14ac:dyDescent="0.2">
      <c r="A38" s="189"/>
      <c r="B38" s="190"/>
      <c r="C38" s="190"/>
      <c r="D38" s="190"/>
      <c r="E38" s="190"/>
      <c r="F38" s="190"/>
      <c r="G38" s="190"/>
      <c r="H38" s="190"/>
      <c r="I38" s="190"/>
      <c r="J38" s="191"/>
      <c r="K38" s="192"/>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row>
    <row r="39" spans="1:49" s="36" customFormat="1" ht="14.1" customHeight="1" x14ac:dyDescent="0.2">
      <c r="A39" s="189"/>
      <c r="B39" s="190"/>
      <c r="C39" s="190"/>
      <c r="D39" s="190"/>
      <c r="E39" s="190"/>
      <c r="F39" s="190"/>
      <c r="G39" s="190"/>
      <c r="H39" s="190"/>
      <c r="I39" s="190"/>
      <c r="J39" s="191"/>
      <c r="K39" s="192"/>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row>
    <row r="40" spans="1:49" s="36" customFormat="1" ht="14.1" customHeight="1" x14ac:dyDescent="0.2">
      <c r="A40" s="189"/>
      <c r="B40" s="190"/>
      <c r="C40" s="190"/>
      <c r="D40" s="190"/>
      <c r="E40" s="190"/>
      <c r="F40" s="190"/>
      <c r="G40" s="190"/>
      <c r="H40" s="190"/>
      <c r="I40" s="190"/>
      <c r="J40" s="191"/>
      <c r="K40" s="192"/>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row>
    <row r="41" spans="1:49" s="36" customFormat="1" ht="14.1" customHeight="1" x14ac:dyDescent="0.2">
      <c r="A41" s="189"/>
      <c r="B41" s="190"/>
      <c r="C41" s="190"/>
      <c r="D41" s="190"/>
      <c r="E41" s="190"/>
      <c r="F41" s="190"/>
      <c r="G41" s="190"/>
      <c r="H41" s="190"/>
      <c r="I41" s="190"/>
      <c r="J41" s="191"/>
      <c r="K41" s="192"/>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row>
    <row r="42" spans="1:49" s="36" customFormat="1" ht="14.1" customHeight="1" x14ac:dyDescent="0.2">
      <c r="A42" s="189"/>
      <c r="B42" s="190"/>
      <c r="C42" s="190"/>
      <c r="D42" s="190"/>
      <c r="E42" s="190"/>
      <c r="F42" s="190"/>
      <c r="G42" s="190"/>
      <c r="H42" s="190"/>
      <c r="I42" s="190"/>
      <c r="J42" s="191"/>
      <c r="K42" s="192"/>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row>
    <row r="43" spans="1:49" s="36" customFormat="1" ht="14.1" customHeight="1" x14ac:dyDescent="0.2">
      <c r="A43" s="189"/>
      <c r="B43" s="190"/>
      <c r="C43" s="190"/>
      <c r="D43" s="190"/>
      <c r="E43" s="190"/>
      <c r="F43" s="190"/>
      <c r="G43" s="190"/>
      <c r="H43" s="190"/>
      <c r="I43" s="190"/>
      <c r="J43" s="191"/>
      <c r="K43" s="192"/>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row>
    <row r="44" spans="1:49" s="36" customFormat="1" ht="14.1" customHeight="1" x14ac:dyDescent="0.2">
      <c r="A44" s="189"/>
      <c r="B44" s="190"/>
      <c r="C44" s="190"/>
      <c r="D44" s="190"/>
      <c r="E44" s="190"/>
      <c r="F44" s="190"/>
      <c r="G44" s="190"/>
      <c r="H44" s="190"/>
      <c r="I44" s="190"/>
      <c r="J44" s="191"/>
      <c r="K44" s="192"/>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row>
    <row r="45" spans="1:49" s="36" customFormat="1" ht="14.1" customHeight="1" x14ac:dyDescent="0.2">
      <c r="A45" s="189"/>
      <c r="B45" s="190"/>
      <c r="C45" s="190"/>
      <c r="D45" s="190"/>
      <c r="E45" s="190"/>
      <c r="F45" s="190"/>
      <c r="G45" s="190"/>
      <c r="H45" s="190"/>
      <c r="I45" s="190"/>
      <c r="J45" s="191"/>
      <c r="K45" s="192"/>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row>
    <row r="46" spans="1:49" s="36" customFormat="1" ht="14.1" customHeight="1" x14ac:dyDescent="0.2">
      <c r="A46" s="189"/>
      <c r="B46" s="190"/>
      <c r="C46" s="190"/>
      <c r="D46" s="190"/>
      <c r="E46" s="190"/>
      <c r="F46" s="190"/>
      <c r="G46" s="190"/>
      <c r="H46" s="190"/>
      <c r="I46" s="190"/>
      <c r="J46" s="191"/>
      <c r="K46" s="192"/>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row>
    <row r="47" spans="1:49" s="36" customFormat="1" ht="14.1" customHeight="1" x14ac:dyDescent="0.2">
      <c r="A47" s="189"/>
      <c r="B47" s="190"/>
      <c r="C47" s="190"/>
      <c r="D47" s="190"/>
      <c r="E47" s="190"/>
      <c r="F47" s="190"/>
      <c r="G47" s="190"/>
      <c r="H47" s="190"/>
      <c r="I47" s="190"/>
      <c r="J47" s="191"/>
      <c r="K47" s="192"/>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row>
    <row r="48" spans="1:49" s="36" customFormat="1" ht="14.1" customHeight="1" x14ac:dyDescent="0.2">
      <c r="A48" s="189"/>
      <c r="B48" s="190"/>
      <c r="C48" s="190"/>
      <c r="D48" s="190"/>
      <c r="E48" s="190"/>
      <c r="F48" s="190"/>
      <c r="G48" s="190"/>
      <c r="H48" s="190"/>
      <c r="I48" s="190"/>
      <c r="J48" s="191"/>
      <c r="K48" s="192"/>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row>
    <row r="49" spans="1:49" s="36" customFormat="1" ht="14.1" customHeight="1" x14ac:dyDescent="0.2">
      <c r="A49" s="189"/>
      <c r="B49" s="190"/>
      <c r="C49" s="190"/>
      <c r="D49" s="190"/>
      <c r="E49" s="190"/>
      <c r="F49" s="190"/>
      <c r="G49" s="190"/>
      <c r="H49" s="190"/>
      <c r="I49" s="190"/>
      <c r="J49" s="191"/>
      <c r="K49" s="192"/>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row>
    <row r="50" spans="1:49" s="36" customFormat="1" ht="14.1" customHeight="1" x14ac:dyDescent="0.2">
      <c r="A50" s="189"/>
      <c r="B50" s="190"/>
      <c r="C50" s="190"/>
      <c r="D50" s="190"/>
      <c r="E50" s="190"/>
      <c r="F50" s="190"/>
      <c r="G50" s="190"/>
      <c r="H50" s="190"/>
      <c r="I50" s="190"/>
      <c r="J50" s="191"/>
      <c r="K50" s="192"/>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row>
    <row r="51" spans="1:49" s="36" customFormat="1" ht="14.1" hidden="1" customHeight="1" x14ac:dyDescent="0.2">
      <c r="A51" s="189"/>
      <c r="B51" s="190"/>
      <c r="C51" s="190"/>
      <c r="D51" s="190"/>
      <c r="E51" s="190"/>
      <c r="F51" s="190"/>
      <c r="G51" s="190"/>
      <c r="H51" s="190"/>
      <c r="I51" s="190"/>
      <c r="J51" s="191"/>
      <c r="K51" s="192"/>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row>
    <row r="52" spans="1:49" s="36" customFormat="1" ht="14.1" hidden="1" customHeight="1" x14ac:dyDescent="0.2">
      <c r="A52" s="189"/>
      <c r="B52" s="190"/>
      <c r="C52" s="190"/>
      <c r="D52" s="190"/>
      <c r="E52" s="190"/>
      <c r="F52" s="190"/>
      <c r="G52" s="190"/>
      <c r="H52" s="190"/>
      <c r="I52" s="190"/>
      <c r="J52" s="191"/>
      <c r="K52" s="192"/>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row>
    <row r="53" spans="1:49" s="36" customFormat="1" ht="14.1" hidden="1" customHeight="1" x14ac:dyDescent="0.2">
      <c r="A53" s="189"/>
      <c r="B53" s="190"/>
      <c r="C53" s="190"/>
      <c r="D53" s="190"/>
      <c r="E53" s="190"/>
      <c r="F53" s="190"/>
      <c r="G53" s="190"/>
      <c r="H53" s="190"/>
      <c r="I53" s="190"/>
      <c r="J53" s="191"/>
      <c r="K53" s="192"/>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row>
    <row r="54" spans="1:49" s="36" customFormat="1" ht="14.1" hidden="1" customHeight="1" x14ac:dyDescent="0.2">
      <c r="A54" s="189"/>
      <c r="B54" s="190"/>
      <c r="C54" s="190"/>
      <c r="D54" s="190"/>
      <c r="E54" s="190"/>
      <c r="F54" s="190"/>
      <c r="G54" s="190"/>
      <c r="H54" s="190"/>
      <c r="I54" s="190"/>
      <c r="J54" s="191"/>
      <c r="K54" s="192"/>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row>
    <row r="55" spans="1:49" s="36" customFormat="1" ht="14.1" hidden="1" customHeight="1" x14ac:dyDescent="0.2">
      <c r="A55" s="189"/>
      <c r="B55" s="190"/>
      <c r="C55" s="190"/>
      <c r="D55" s="190"/>
      <c r="E55" s="190"/>
      <c r="F55" s="190"/>
      <c r="G55" s="190"/>
      <c r="H55" s="190"/>
      <c r="I55" s="190"/>
      <c r="J55" s="191"/>
      <c r="K55" s="192"/>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row>
    <row r="56" spans="1:49" s="36" customFormat="1" ht="14.1" hidden="1" customHeight="1" x14ac:dyDescent="0.2">
      <c r="A56" s="189"/>
      <c r="B56" s="190"/>
      <c r="C56" s="190"/>
      <c r="D56" s="190"/>
      <c r="E56" s="190"/>
      <c r="F56" s="190"/>
      <c r="G56" s="190"/>
      <c r="H56" s="190"/>
      <c r="I56" s="190"/>
      <c r="J56" s="191"/>
      <c r="K56" s="192"/>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row>
    <row r="57" spans="1:49" s="36" customFormat="1" ht="14.1" hidden="1" customHeight="1" x14ac:dyDescent="0.2">
      <c r="A57" s="189"/>
      <c r="B57" s="190"/>
      <c r="C57" s="190"/>
      <c r="D57" s="190"/>
      <c r="E57" s="190"/>
      <c r="F57" s="190"/>
      <c r="G57" s="190"/>
      <c r="H57" s="190"/>
      <c r="I57" s="190"/>
      <c r="J57" s="191"/>
      <c r="K57" s="192"/>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row>
    <row r="58" spans="1:49" s="36" customFormat="1" ht="14.1" hidden="1" customHeight="1" x14ac:dyDescent="0.2">
      <c r="A58" s="189"/>
      <c r="B58" s="190"/>
      <c r="C58" s="190"/>
      <c r="D58" s="190"/>
      <c r="E58" s="190"/>
      <c r="F58" s="190"/>
      <c r="G58" s="190"/>
      <c r="H58" s="190"/>
      <c r="I58" s="190"/>
      <c r="J58" s="191"/>
      <c r="K58" s="192"/>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row>
    <row r="59" spans="1:49" s="36" customFormat="1" ht="14.1" hidden="1" customHeight="1" x14ac:dyDescent="0.2">
      <c r="A59" s="189"/>
      <c r="B59" s="190"/>
      <c r="C59" s="190"/>
      <c r="D59" s="190"/>
      <c r="E59" s="190"/>
      <c r="F59" s="190"/>
      <c r="G59" s="190"/>
      <c r="H59" s="190"/>
      <c r="I59" s="190"/>
      <c r="J59" s="191"/>
      <c r="K59" s="192"/>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row>
    <row r="60" spans="1:49" s="36" customFormat="1" ht="14.1" hidden="1" customHeight="1" x14ac:dyDescent="0.2">
      <c r="A60" s="189"/>
      <c r="B60" s="190"/>
      <c r="C60" s="190"/>
      <c r="D60" s="190"/>
      <c r="E60" s="190"/>
      <c r="F60" s="190"/>
      <c r="G60" s="190"/>
      <c r="H60" s="190"/>
      <c r="I60" s="190"/>
      <c r="J60" s="191"/>
      <c r="K60" s="192"/>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row>
    <row r="61" spans="1:49" s="36" customFormat="1" ht="14.1" hidden="1" customHeight="1" x14ac:dyDescent="0.2">
      <c r="A61" s="189"/>
      <c r="B61" s="190"/>
      <c r="C61" s="190"/>
      <c r="D61" s="190"/>
      <c r="E61" s="190"/>
      <c r="F61" s="190"/>
      <c r="G61" s="190"/>
      <c r="H61" s="190"/>
      <c r="I61" s="190"/>
      <c r="J61" s="191"/>
      <c r="K61" s="192"/>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row>
    <row r="62" spans="1:49" s="36" customFormat="1" ht="14.1" hidden="1" customHeight="1" x14ac:dyDescent="0.2">
      <c r="A62" s="189"/>
      <c r="B62" s="190"/>
      <c r="C62" s="190"/>
      <c r="D62" s="190"/>
      <c r="E62" s="190"/>
      <c r="F62" s="190"/>
      <c r="G62" s="190"/>
      <c r="H62" s="190"/>
      <c r="I62" s="190"/>
      <c r="J62" s="191"/>
      <c r="K62" s="192"/>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row>
    <row r="63" spans="1:49" s="36" customFormat="1" ht="14.1" hidden="1" customHeight="1" x14ac:dyDescent="0.2">
      <c r="A63" s="189"/>
      <c r="B63" s="190"/>
      <c r="C63" s="190"/>
      <c r="D63" s="190"/>
      <c r="E63" s="190"/>
      <c r="F63" s="190"/>
      <c r="G63" s="190"/>
      <c r="H63" s="190"/>
      <c r="I63" s="190"/>
      <c r="J63" s="191"/>
      <c r="K63" s="192"/>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row>
    <row r="64" spans="1:49" s="36" customFormat="1" ht="14.1" hidden="1" customHeight="1" x14ac:dyDescent="0.2">
      <c r="A64" s="189"/>
      <c r="B64" s="190"/>
      <c r="C64" s="190"/>
      <c r="D64" s="190"/>
      <c r="E64" s="190"/>
      <c r="F64" s="190"/>
      <c r="G64" s="190"/>
      <c r="H64" s="190"/>
      <c r="I64" s="190"/>
      <c r="J64" s="191"/>
      <c r="K64" s="192"/>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row>
    <row r="65" spans="1:49" s="36" customFormat="1" ht="14.1" hidden="1" customHeight="1" x14ac:dyDescent="0.2">
      <c r="A65" s="189"/>
      <c r="B65" s="190"/>
      <c r="C65" s="190"/>
      <c r="D65" s="190"/>
      <c r="E65" s="190"/>
      <c r="F65" s="190"/>
      <c r="G65" s="190"/>
      <c r="H65" s="190"/>
      <c r="I65" s="190"/>
      <c r="J65" s="191"/>
      <c r="K65" s="192"/>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row>
    <row r="66" spans="1:49" s="36" customFormat="1" ht="14.1" hidden="1" customHeight="1" x14ac:dyDescent="0.2">
      <c r="A66" s="189"/>
      <c r="B66" s="190"/>
      <c r="C66" s="190"/>
      <c r="D66" s="190"/>
      <c r="E66" s="190"/>
      <c r="F66" s="190"/>
      <c r="G66" s="190"/>
      <c r="H66" s="190"/>
      <c r="I66" s="190"/>
      <c r="J66" s="191"/>
      <c r="K66" s="192"/>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row>
    <row r="67" spans="1:49" s="36" customFormat="1" ht="14.1" hidden="1" customHeight="1" x14ac:dyDescent="0.2">
      <c r="A67" s="189"/>
      <c r="B67" s="190"/>
      <c r="C67" s="190"/>
      <c r="D67" s="190"/>
      <c r="E67" s="190"/>
      <c r="F67" s="190"/>
      <c r="G67" s="190"/>
      <c r="H67" s="190"/>
      <c r="I67" s="190"/>
      <c r="J67" s="191"/>
      <c r="K67" s="192"/>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row>
    <row r="68" spans="1:49" s="36" customFormat="1" ht="14.1" hidden="1" customHeight="1" x14ac:dyDescent="0.2">
      <c r="A68" s="189"/>
      <c r="B68" s="190"/>
      <c r="C68" s="190"/>
      <c r="D68" s="190"/>
      <c r="E68" s="190"/>
      <c r="F68" s="190"/>
      <c r="G68" s="190"/>
      <c r="H68" s="190"/>
      <c r="I68" s="190"/>
      <c r="J68" s="191"/>
      <c r="K68" s="192"/>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row>
    <row r="69" spans="1:49" s="36" customFormat="1" ht="14.1" hidden="1" customHeight="1" x14ac:dyDescent="0.2">
      <c r="A69" s="189"/>
      <c r="B69" s="190"/>
      <c r="C69" s="190"/>
      <c r="D69" s="190"/>
      <c r="E69" s="190"/>
      <c r="F69" s="190"/>
      <c r="G69" s="190"/>
      <c r="H69" s="190"/>
      <c r="I69" s="190"/>
      <c r="J69" s="191"/>
      <c r="K69" s="192"/>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row>
    <row r="70" spans="1:49" s="36" customFormat="1" ht="14.1" hidden="1" customHeight="1" x14ac:dyDescent="0.2">
      <c r="A70" s="189"/>
      <c r="B70" s="190"/>
      <c r="C70" s="190"/>
      <c r="D70" s="190"/>
      <c r="E70" s="190"/>
      <c r="F70" s="190"/>
      <c r="G70" s="190"/>
      <c r="H70" s="190"/>
      <c r="I70" s="190"/>
      <c r="J70" s="191"/>
      <c r="K70" s="192"/>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row>
    <row r="71" spans="1:49" s="36" customFormat="1" ht="14.1" hidden="1" customHeight="1" x14ac:dyDescent="0.2">
      <c r="A71" s="189"/>
      <c r="B71" s="190"/>
      <c r="C71" s="190"/>
      <c r="D71" s="190"/>
      <c r="E71" s="190"/>
      <c r="F71" s="190"/>
      <c r="G71" s="190"/>
      <c r="H71" s="190"/>
      <c r="I71" s="190"/>
      <c r="J71" s="191"/>
      <c r="K71" s="192"/>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row>
    <row r="72" spans="1:49" s="36" customFormat="1" ht="14.1" hidden="1" customHeight="1" x14ac:dyDescent="0.2">
      <c r="A72" s="189"/>
      <c r="B72" s="190"/>
      <c r="C72" s="190"/>
      <c r="D72" s="190"/>
      <c r="E72" s="190"/>
      <c r="F72" s="190"/>
      <c r="G72" s="190"/>
      <c r="H72" s="190"/>
      <c r="I72" s="190"/>
      <c r="J72" s="191"/>
      <c r="K72" s="192"/>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row>
    <row r="73" spans="1:49" s="36" customFormat="1" ht="14.1" hidden="1" customHeight="1" x14ac:dyDescent="0.2">
      <c r="A73" s="189"/>
      <c r="B73" s="190"/>
      <c r="C73" s="190"/>
      <c r="D73" s="190"/>
      <c r="E73" s="190"/>
      <c r="F73" s="190"/>
      <c r="G73" s="190"/>
      <c r="H73" s="190"/>
      <c r="I73" s="190"/>
      <c r="J73" s="191"/>
      <c r="K73" s="192"/>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row>
    <row r="74" spans="1:49" s="36" customFormat="1" ht="14.1" hidden="1" customHeight="1" x14ac:dyDescent="0.2">
      <c r="A74" s="189"/>
      <c r="B74" s="190"/>
      <c r="C74" s="190"/>
      <c r="D74" s="190"/>
      <c r="E74" s="190"/>
      <c r="F74" s="190"/>
      <c r="G74" s="190"/>
      <c r="H74" s="190"/>
      <c r="I74" s="190"/>
      <c r="J74" s="191"/>
      <c r="K74" s="192"/>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row>
    <row r="75" spans="1:49" s="36" customFormat="1" ht="14.1" hidden="1" customHeight="1" x14ac:dyDescent="0.2">
      <c r="A75" s="189"/>
      <c r="B75" s="190"/>
      <c r="C75" s="190"/>
      <c r="D75" s="190"/>
      <c r="E75" s="190"/>
      <c r="F75" s="190"/>
      <c r="G75" s="190"/>
      <c r="H75" s="190"/>
      <c r="I75" s="190"/>
      <c r="J75" s="191"/>
      <c r="K75" s="192"/>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row>
    <row r="76" spans="1:49" s="36" customFormat="1" ht="14.1" hidden="1" customHeight="1" x14ac:dyDescent="0.2">
      <c r="A76" s="189"/>
      <c r="B76" s="190"/>
      <c r="C76" s="190"/>
      <c r="D76" s="190"/>
      <c r="E76" s="190"/>
      <c r="F76" s="190"/>
      <c r="G76" s="190"/>
      <c r="H76" s="190"/>
      <c r="I76" s="190"/>
      <c r="J76" s="191"/>
      <c r="K76" s="192"/>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row>
    <row r="77" spans="1:49" s="36" customFormat="1" ht="14.1" hidden="1" customHeight="1" x14ac:dyDescent="0.2">
      <c r="A77" s="189"/>
      <c r="B77" s="190"/>
      <c r="C77" s="190"/>
      <c r="D77" s="190"/>
      <c r="E77" s="190"/>
      <c r="F77" s="190"/>
      <c r="G77" s="190"/>
      <c r="H77" s="190"/>
      <c r="I77" s="190"/>
      <c r="J77" s="191"/>
      <c r="K77" s="192"/>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row>
    <row r="78" spans="1:49" s="36" customFormat="1" ht="14.1" hidden="1" customHeight="1" x14ac:dyDescent="0.2">
      <c r="A78" s="189"/>
      <c r="B78" s="190"/>
      <c r="C78" s="190"/>
      <c r="D78" s="190"/>
      <c r="E78" s="190"/>
      <c r="F78" s="190"/>
      <c r="G78" s="190"/>
      <c r="H78" s="190"/>
      <c r="I78" s="190"/>
      <c r="J78" s="191"/>
      <c r="K78" s="192"/>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row>
    <row r="79" spans="1:49" s="36" customFormat="1" ht="14.1" hidden="1" customHeight="1" x14ac:dyDescent="0.2">
      <c r="A79" s="189"/>
      <c r="B79" s="190"/>
      <c r="C79" s="190"/>
      <c r="D79" s="190"/>
      <c r="E79" s="190"/>
      <c r="F79" s="190"/>
      <c r="G79" s="190"/>
      <c r="H79" s="190"/>
      <c r="I79" s="190"/>
      <c r="J79" s="191"/>
      <c r="K79" s="192"/>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row>
    <row r="80" spans="1:49" s="36" customFormat="1" ht="14.1" hidden="1" customHeight="1" x14ac:dyDescent="0.2">
      <c r="A80" s="189"/>
      <c r="B80" s="190"/>
      <c r="C80" s="190"/>
      <c r="D80" s="190"/>
      <c r="E80" s="190"/>
      <c r="F80" s="190"/>
      <c r="G80" s="190"/>
      <c r="H80" s="190"/>
      <c r="I80" s="190"/>
      <c r="J80" s="191"/>
      <c r="K80" s="192"/>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row>
    <row r="81" spans="1:49" s="36" customFormat="1" ht="14.1" hidden="1" customHeight="1" x14ac:dyDescent="0.2">
      <c r="A81" s="189"/>
      <c r="B81" s="190"/>
      <c r="C81" s="190"/>
      <c r="D81" s="190"/>
      <c r="E81" s="190"/>
      <c r="F81" s="190"/>
      <c r="G81" s="190"/>
      <c r="H81" s="190"/>
      <c r="I81" s="190"/>
      <c r="J81" s="191"/>
      <c r="K81" s="192"/>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row>
    <row r="82" spans="1:49" s="36" customFormat="1" ht="14.1" hidden="1" customHeight="1" x14ac:dyDescent="0.2">
      <c r="A82" s="189"/>
      <c r="B82" s="190"/>
      <c r="C82" s="190"/>
      <c r="D82" s="190"/>
      <c r="E82" s="190"/>
      <c r="F82" s="190"/>
      <c r="G82" s="190"/>
      <c r="H82" s="190"/>
      <c r="I82" s="190"/>
      <c r="J82" s="191"/>
      <c r="K82" s="192"/>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row>
    <row r="83" spans="1:49" s="36" customFormat="1" ht="14.1" hidden="1" customHeight="1" x14ac:dyDescent="0.2">
      <c r="A83" s="189"/>
      <c r="B83" s="190"/>
      <c r="C83" s="190"/>
      <c r="D83" s="190"/>
      <c r="E83" s="190"/>
      <c r="F83" s="190"/>
      <c r="G83" s="190"/>
      <c r="H83" s="190"/>
      <c r="I83" s="190"/>
      <c r="J83" s="191"/>
      <c r="K83" s="192"/>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row>
    <row r="84" spans="1:49" s="36" customFormat="1" ht="14.1" hidden="1" customHeight="1" x14ac:dyDescent="0.2">
      <c r="A84" s="189"/>
      <c r="B84" s="190"/>
      <c r="C84" s="190"/>
      <c r="D84" s="190"/>
      <c r="E84" s="190"/>
      <c r="F84" s="190"/>
      <c r="G84" s="190"/>
      <c r="H84" s="190"/>
      <c r="I84" s="190"/>
      <c r="J84" s="191"/>
      <c r="K84" s="192"/>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row>
    <row r="85" spans="1:49" s="36" customFormat="1" ht="14.1" hidden="1" customHeight="1" x14ac:dyDescent="0.2">
      <c r="A85" s="189"/>
      <c r="B85" s="190"/>
      <c r="C85" s="190"/>
      <c r="D85" s="190"/>
      <c r="E85" s="190"/>
      <c r="F85" s="190"/>
      <c r="G85" s="190"/>
      <c r="H85" s="190"/>
      <c r="I85" s="190"/>
      <c r="J85" s="191"/>
      <c r="K85" s="192"/>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row>
    <row r="86" spans="1:49" s="36" customFormat="1" ht="14.1" hidden="1" customHeight="1" x14ac:dyDescent="0.2">
      <c r="A86" s="189"/>
      <c r="B86" s="190"/>
      <c r="C86" s="190"/>
      <c r="D86" s="190"/>
      <c r="E86" s="190"/>
      <c r="F86" s="190"/>
      <c r="G86" s="190"/>
      <c r="H86" s="190"/>
      <c r="I86" s="190"/>
      <c r="J86" s="191"/>
      <c r="K86" s="192"/>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row>
    <row r="87" spans="1:49" s="36" customFormat="1" ht="14.1" hidden="1" customHeight="1" x14ac:dyDescent="0.2">
      <c r="A87" s="189"/>
      <c r="B87" s="190"/>
      <c r="C87" s="190"/>
      <c r="D87" s="190"/>
      <c r="E87" s="190"/>
      <c r="F87" s="190"/>
      <c r="G87" s="190"/>
      <c r="H87" s="190"/>
      <c r="I87" s="190"/>
      <c r="J87" s="191"/>
      <c r="K87" s="192"/>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row>
    <row r="88" spans="1:49" s="36" customFormat="1" ht="14.1" hidden="1" customHeight="1" x14ac:dyDescent="0.2">
      <c r="A88" s="189"/>
      <c r="B88" s="190"/>
      <c r="C88" s="190"/>
      <c r="D88" s="190"/>
      <c r="E88" s="190"/>
      <c r="F88" s="190"/>
      <c r="G88" s="190"/>
      <c r="H88" s="190"/>
      <c r="I88" s="190"/>
      <c r="J88" s="191"/>
      <c r="K88" s="192"/>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row>
    <row r="89" spans="1:49" s="36" customFormat="1" ht="14.1" hidden="1" customHeight="1" x14ac:dyDescent="0.2">
      <c r="A89" s="189"/>
      <c r="B89" s="190"/>
      <c r="C89" s="190"/>
      <c r="D89" s="190"/>
      <c r="E89" s="190"/>
      <c r="F89" s="190"/>
      <c r="G89" s="190"/>
      <c r="H89" s="190"/>
      <c r="I89" s="190"/>
      <c r="J89" s="191"/>
      <c r="K89" s="192"/>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row>
    <row r="90" spans="1:49" s="36" customFormat="1" ht="14.1" hidden="1" customHeight="1" x14ac:dyDescent="0.2">
      <c r="A90" s="189"/>
      <c r="B90" s="190"/>
      <c r="C90" s="190"/>
      <c r="D90" s="190"/>
      <c r="E90" s="190"/>
      <c r="F90" s="190"/>
      <c r="G90" s="190"/>
      <c r="H90" s="190"/>
      <c r="I90" s="190"/>
      <c r="J90" s="191"/>
      <c r="K90" s="192"/>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row>
    <row r="91" spans="1:49" s="36" customFormat="1" ht="14.1" hidden="1" customHeight="1" x14ac:dyDescent="0.2">
      <c r="A91" s="189"/>
      <c r="B91" s="190"/>
      <c r="C91" s="190"/>
      <c r="D91" s="190"/>
      <c r="E91" s="190"/>
      <c r="F91" s="190"/>
      <c r="G91" s="190"/>
      <c r="H91" s="190"/>
      <c r="I91" s="190"/>
      <c r="J91" s="191"/>
      <c r="K91" s="192"/>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row>
    <row r="92" spans="1:49" s="36" customFormat="1" ht="14.1" hidden="1" customHeight="1" x14ac:dyDescent="0.2">
      <c r="A92" s="189"/>
      <c r="B92" s="190"/>
      <c r="C92" s="190"/>
      <c r="D92" s="190"/>
      <c r="E92" s="190"/>
      <c r="F92" s="190"/>
      <c r="G92" s="190"/>
      <c r="H92" s="190"/>
      <c r="I92" s="190"/>
      <c r="J92" s="191"/>
      <c r="K92" s="192"/>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row>
    <row r="93" spans="1:49" s="36" customFormat="1" ht="14.1" hidden="1" customHeight="1" x14ac:dyDescent="0.2">
      <c r="A93" s="189"/>
      <c r="B93" s="190"/>
      <c r="C93" s="190"/>
      <c r="D93" s="190"/>
      <c r="E93" s="190"/>
      <c r="F93" s="190"/>
      <c r="G93" s="190"/>
      <c r="H93" s="190"/>
      <c r="I93" s="190"/>
      <c r="J93" s="191"/>
      <c r="K93" s="192"/>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row>
    <row r="94" spans="1:49" s="36" customFormat="1" ht="14.1" hidden="1" customHeight="1" x14ac:dyDescent="0.2">
      <c r="A94" s="189"/>
      <c r="B94" s="190"/>
      <c r="C94" s="190"/>
      <c r="D94" s="190"/>
      <c r="E94" s="190"/>
      <c r="F94" s="190"/>
      <c r="G94" s="190"/>
      <c r="H94" s="190"/>
      <c r="I94" s="190"/>
      <c r="J94" s="191"/>
      <c r="K94" s="192"/>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row>
    <row r="95" spans="1:49" s="36" customFormat="1" ht="14.1" hidden="1" customHeight="1" x14ac:dyDescent="0.2">
      <c r="A95" s="189"/>
      <c r="B95" s="190"/>
      <c r="C95" s="190"/>
      <c r="D95" s="190"/>
      <c r="E95" s="190"/>
      <c r="F95" s="190"/>
      <c r="G95" s="190"/>
      <c r="H95" s="190"/>
      <c r="I95" s="190"/>
      <c r="J95" s="191"/>
      <c r="K95" s="192"/>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row>
    <row r="96" spans="1:49" s="36" customFormat="1" ht="14.1" hidden="1" customHeight="1" x14ac:dyDescent="0.2">
      <c r="A96" s="189"/>
      <c r="B96" s="190"/>
      <c r="C96" s="190"/>
      <c r="D96" s="190"/>
      <c r="E96" s="190"/>
      <c r="F96" s="190"/>
      <c r="G96" s="190"/>
      <c r="H96" s="190"/>
      <c r="I96" s="190"/>
      <c r="J96" s="191"/>
      <c r="K96" s="192"/>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row>
    <row r="97" spans="1:49" s="36" customFormat="1" ht="14.1" hidden="1" customHeight="1" x14ac:dyDescent="0.2">
      <c r="A97" s="189"/>
      <c r="B97" s="190"/>
      <c r="C97" s="190"/>
      <c r="D97" s="190"/>
      <c r="E97" s="190"/>
      <c r="F97" s="190"/>
      <c r="G97" s="190"/>
      <c r="H97" s="190"/>
      <c r="I97" s="190"/>
      <c r="J97" s="191"/>
      <c r="K97" s="192"/>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row>
    <row r="98" spans="1:49" s="36" customFormat="1" ht="14.1" hidden="1" customHeight="1" x14ac:dyDescent="0.2">
      <c r="A98" s="189"/>
      <c r="B98" s="190"/>
      <c r="C98" s="190"/>
      <c r="D98" s="190"/>
      <c r="E98" s="190"/>
      <c r="F98" s="190"/>
      <c r="G98" s="190"/>
      <c r="H98" s="190"/>
      <c r="I98" s="190"/>
      <c r="J98" s="191"/>
      <c r="K98" s="192"/>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row>
    <row r="99" spans="1:49" s="36" customFormat="1" ht="14.1" hidden="1" customHeight="1" x14ac:dyDescent="0.2">
      <c r="A99" s="189"/>
      <c r="B99" s="190"/>
      <c r="C99" s="190"/>
      <c r="D99" s="190"/>
      <c r="E99" s="190"/>
      <c r="F99" s="190"/>
      <c r="G99" s="190"/>
      <c r="H99" s="190"/>
      <c r="I99" s="190"/>
      <c r="J99" s="191"/>
      <c r="K99" s="192"/>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row>
    <row r="100" spans="1:49" s="36" customFormat="1" ht="14.1" hidden="1" customHeight="1" x14ac:dyDescent="0.2">
      <c r="A100" s="189"/>
      <c r="B100" s="190"/>
      <c r="C100" s="190"/>
      <c r="D100" s="190"/>
      <c r="E100" s="190"/>
      <c r="F100" s="190"/>
      <c r="G100" s="190"/>
      <c r="H100" s="190"/>
      <c r="I100" s="190"/>
      <c r="J100" s="191"/>
      <c r="K100" s="192"/>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row>
    <row r="101" spans="1:49" s="37" customFormat="1" ht="14.1" customHeight="1" thickBot="1" x14ac:dyDescent="0.25">
      <c r="A101" s="193"/>
      <c r="B101" s="194"/>
      <c r="C101" s="194"/>
      <c r="D101" s="194"/>
      <c r="E101" s="194"/>
      <c r="F101" s="194"/>
      <c r="G101" s="195"/>
      <c r="H101" s="194"/>
      <c r="I101" s="194"/>
      <c r="J101" s="196"/>
      <c r="K101" s="197"/>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row>
    <row r="102" spans="1:49" x14ac:dyDescent="0.2">
      <c r="A102" s="10"/>
      <c r="B102" s="10"/>
      <c r="C102" s="10"/>
      <c r="D102" s="10"/>
      <c r="E102" s="10"/>
      <c r="F102" s="10"/>
      <c r="G102" s="10"/>
      <c r="H102" s="10"/>
      <c r="I102" s="10"/>
      <c r="J102" s="10"/>
      <c r="K102" s="10"/>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row>
    <row r="103" spans="1:49" x14ac:dyDescent="0.2">
      <c r="A103" s="10"/>
      <c r="B103" s="10"/>
      <c r="C103" s="10"/>
      <c r="D103" s="10"/>
      <c r="E103" s="10"/>
      <c r="F103" s="10"/>
      <c r="G103" s="10"/>
      <c r="H103" s="10"/>
      <c r="I103" s="10"/>
      <c r="J103" s="10"/>
      <c r="K103" s="10"/>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row>
    <row r="104" spans="1:49" s="33" customFormat="1" ht="12.75" x14ac:dyDescent="0.2">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row>
    <row r="105" spans="1:49" s="33" customFormat="1" ht="12.75" x14ac:dyDescent="0.2">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row>
    <row r="106" spans="1:49" s="33" customFormat="1" ht="12.75" x14ac:dyDescent="0.2">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row>
    <row r="107" spans="1:49" s="33" customFormat="1" ht="12.75" x14ac:dyDescent="0.2">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row>
    <row r="108" spans="1:49" s="33" customFormat="1" ht="12.75" x14ac:dyDescent="0.2">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row>
    <row r="109" spans="1:49" s="33" customFormat="1" ht="12.75" x14ac:dyDescent="0.2">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row>
    <row r="110" spans="1:49" s="33" customFormat="1" ht="12.75" x14ac:dyDescent="0.2">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row>
    <row r="111" spans="1:49" s="33" customFormat="1" ht="12.75"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row>
    <row r="112" spans="1:49" s="33" customFormat="1" ht="12.75" x14ac:dyDescent="0.2">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row>
    <row r="113" spans="1:49" s="33" customFormat="1" ht="12.75" x14ac:dyDescent="0.2">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row>
    <row r="114" spans="1:49" s="33" customFormat="1" ht="12.75" x14ac:dyDescent="0.2">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row>
    <row r="115" spans="1:49" s="33" customFormat="1" ht="12.75" x14ac:dyDescent="0.2">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row>
    <row r="116" spans="1:49" s="33" customFormat="1" ht="12.75" x14ac:dyDescent="0.2">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row>
    <row r="117" spans="1:49" s="33" customFormat="1" ht="12.75" x14ac:dyDescent="0.2">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row>
    <row r="118" spans="1:49" s="33" customFormat="1" ht="12.75" x14ac:dyDescent="0.2">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row>
    <row r="119" spans="1:49" s="33" customFormat="1" ht="12.75" x14ac:dyDescent="0.2">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row>
    <row r="120" spans="1:49" s="33" customFormat="1" ht="12.75" x14ac:dyDescent="0.2">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row>
    <row r="121" spans="1:49" s="33" customFormat="1" ht="12.75" x14ac:dyDescent="0.2">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row>
    <row r="122" spans="1:49" s="33" customFormat="1" ht="12.75" x14ac:dyDescent="0.2">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row>
    <row r="123" spans="1:49" s="33" customFormat="1" ht="12.75" x14ac:dyDescent="0.2">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row>
    <row r="124" spans="1:49" s="33" customFormat="1" ht="12.75" x14ac:dyDescent="0.2">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row>
    <row r="125" spans="1:49" s="33" customFormat="1" ht="12.75" x14ac:dyDescent="0.2">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row>
    <row r="126" spans="1:49" s="33" customFormat="1" ht="12.75" x14ac:dyDescent="0.2">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row>
    <row r="127" spans="1:49" s="33" customFormat="1" ht="12.75" x14ac:dyDescent="0.2">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row>
    <row r="128" spans="1:49" s="33" customFormat="1" ht="12.75" x14ac:dyDescent="0.2">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row>
    <row r="129" spans="1:49" s="33" customFormat="1" ht="12.75" x14ac:dyDescent="0.2">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row>
    <row r="130" spans="1:49" s="33" customFormat="1" ht="12.75" x14ac:dyDescent="0.2">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row>
    <row r="131" spans="1:49" s="33" customFormat="1" ht="12.75" x14ac:dyDescent="0.2">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row>
    <row r="132" spans="1:49" s="33" customFormat="1" ht="12.75" x14ac:dyDescent="0.2">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row>
    <row r="133" spans="1:49" s="33" customFormat="1" ht="12.75" x14ac:dyDescent="0.2">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row>
    <row r="134" spans="1:49" s="33" customFormat="1" ht="12.75" x14ac:dyDescent="0.2">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row>
    <row r="135" spans="1:49" s="33" customFormat="1" ht="12.75" x14ac:dyDescent="0.2">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row>
    <row r="136" spans="1:49" s="33" customFormat="1" ht="12.75" x14ac:dyDescent="0.2">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row>
    <row r="137" spans="1:49" s="33" customFormat="1" ht="12.75" x14ac:dyDescent="0.2">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row>
    <row r="138" spans="1:49" s="33" customFormat="1" ht="12.75" x14ac:dyDescent="0.2">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row>
    <row r="139" spans="1:49" s="33" customFormat="1" ht="12.75" x14ac:dyDescent="0.2">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row>
    <row r="140" spans="1:49" s="33" customFormat="1" ht="12.75" x14ac:dyDescent="0.2">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row>
    <row r="141" spans="1:49" s="33" customFormat="1" ht="12.75" x14ac:dyDescent="0.2">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row>
    <row r="142" spans="1:49"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row>
    <row r="143" spans="1:49"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row>
    <row r="144" spans="1:49"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row>
    <row r="145" spans="1:49"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row>
    <row r="146" spans="1:49"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row>
    <row r="147" spans="1:49"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row>
    <row r="148" spans="1:49"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row>
    <row r="149" spans="1:49"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row>
    <row r="150" spans="1:49"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row>
    <row r="151" spans="1:49"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row>
    <row r="152" spans="1:49"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row>
    <row r="153" spans="1:49"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row>
    <row r="154" spans="1:49"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row>
    <row r="155" spans="1:49"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row>
    <row r="156" spans="1:49"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row>
    <row r="157" spans="1:49"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row>
  </sheetData>
  <sheetProtection formatCells="0" formatColumns="0" formatRows="0"/>
  <mergeCells count="5">
    <mergeCell ref="A1:E1"/>
    <mergeCell ref="F1:K1"/>
    <mergeCell ref="J9:K9"/>
    <mergeCell ref="C8:E8"/>
    <mergeCell ref="A2:K2"/>
  </mergeCells>
  <conditionalFormatting sqref="A2 L2:R2">
    <cfRule type="containsText" dxfId="15" priority="1" operator="containsText" text="s u b">
      <formula>NOT(ISERROR(SEARCH("s u b",A2)))</formula>
    </cfRule>
  </conditionalFormatting>
  <printOptions horizontalCentered="1"/>
  <pageMargins left="0.25" right="0.25" top="0.5" bottom="0.75" header="0.5" footer="0.25"/>
  <pageSetup orientation="portrait" r:id="rId1"/>
  <headerFooter scaleWithDoc="0" alignWithMargins="0">
    <oddFooter>&amp;L&amp;9Fee Proposal&amp;R&amp;9Exhibit "__"
Sheet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110"/>
  <sheetViews>
    <sheetView showGridLines="0" showZeros="0" topLeftCell="A7" zoomScaleNormal="100" zoomScaleSheetLayoutView="75" workbookViewId="0">
      <selection activeCell="H37" sqref="H37"/>
    </sheetView>
  </sheetViews>
  <sheetFormatPr defaultColWidth="4.7109375" defaultRowHeight="15" x14ac:dyDescent="0.2"/>
  <cols>
    <col min="1" max="1" width="13" style="9" customWidth="1"/>
    <col min="2" max="2" width="2.140625" style="9" customWidth="1"/>
    <col min="3" max="3" width="2.42578125" style="9" customWidth="1"/>
    <col min="4" max="4" width="3.5703125" style="9" customWidth="1"/>
    <col min="5" max="5" width="6.5703125" style="9" customWidth="1"/>
    <col min="6" max="6" width="10.28515625" style="9" customWidth="1"/>
    <col min="7" max="7" width="11.42578125" style="9" customWidth="1"/>
    <col min="8" max="8" width="5.140625" style="9" customWidth="1"/>
    <col min="9" max="9" width="3.28515625" style="9" customWidth="1"/>
    <col min="10" max="10" width="4.5703125" style="9" customWidth="1"/>
    <col min="11" max="11" width="3.7109375" style="9" customWidth="1"/>
    <col min="12" max="12" width="2" style="9" customWidth="1"/>
    <col min="13" max="13" width="3.140625" style="9" customWidth="1"/>
    <col min="14" max="14" width="7.42578125" style="9" customWidth="1"/>
    <col min="15" max="15" width="7.5703125" style="9" customWidth="1"/>
    <col min="16" max="16" width="16.42578125" style="9" customWidth="1"/>
    <col min="17" max="17" width="0.42578125" style="9" customWidth="1"/>
    <col min="18" max="18" width="3.85546875" style="77" customWidth="1"/>
    <col min="19" max="19" width="2.42578125" style="77" customWidth="1"/>
    <col min="20" max="20" width="14" style="77" customWidth="1"/>
    <col min="21" max="21" width="11.140625" style="77" customWidth="1"/>
    <col min="22" max="22" width="16.28515625" style="77" customWidth="1"/>
    <col min="23" max="23" width="13.5703125" style="77" bestFit="1" customWidth="1"/>
    <col min="24" max="24" width="15.42578125" style="77" customWidth="1"/>
    <col min="25" max="28" width="4.7109375" style="77"/>
    <col min="29" max="16384" width="4.7109375" style="9"/>
  </cols>
  <sheetData>
    <row r="1" spans="1:44" ht="21.6" customHeight="1" thickBot="1" x14ac:dyDescent="0.25">
      <c r="A1" s="605" t="s">
        <v>35</v>
      </c>
      <c r="B1" s="606"/>
      <c r="C1" s="606"/>
      <c r="D1" s="606"/>
      <c r="E1" s="606"/>
      <c r="F1" s="606"/>
      <c r="G1" s="606"/>
      <c r="H1" s="566" t="str">
        <f>'Staffing Plan'!K1</f>
        <v>Enter General Project Type HERE</v>
      </c>
      <c r="I1" s="566"/>
      <c r="J1" s="566"/>
      <c r="K1" s="566"/>
      <c r="L1" s="566"/>
      <c r="M1" s="566"/>
      <c r="N1" s="566"/>
      <c r="O1" s="566"/>
      <c r="P1" s="566"/>
      <c r="Q1" s="567"/>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row>
    <row r="2" spans="1:44" ht="9.9499999999999993" customHeight="1" x14ac:dyDescent="0.2">
      <c r="A2" s="604">
        <f>'Staffing Plan'!A2:R2</f>
        <v>0</v>
      </c>
      <c r="B2" s="604"/>
      <c r="C2" s="604"/>
      <c r="D2" s="604"/>
      <c r="E2" s="604"/>
      <c r="F2" s="604"/>
      <c r="G2" s="604"/>
      <c r="H2" s="604"/>
      <c r="I2" s="604"/>
      <c r="J2" s="604"/>
      <c r="K2" s="604"/>
      <c r="L2" s="604"/>
      <c r="M2" s="604"/>
      <c r="N2" s="604"/>
      <c r="O2" s="604"/>
      <c r="P2" s="604"/>
      <c r="Q2" s="604"/>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row>
    <row r="3" spans="1:44" s="13" customFormat="1" ht="12.75" x14ac:dyDescent="0.2">
      <c r="B3" s="15"/>
      <c r="C3" s="11" t="str">
        <f>'Staffing Plan'!C3</f>
        <v xml:space="preserve">Project Name:  </v>
      </c>
      <c r="D3" s="210">
        <f>'Staffing Plan'!D3</f>
        <v>0</v>
      </c>
      <c r="E3" s="216"/>
      <c r="F3" s="313"/>
      <c r="G3" s="313"/>
      <c r="H3" s="313"/>
      <c r="I3" s="313"/>
      <c r="J3" s="27"/>
      <c r="M3" s="11"/>
      <c r="N3" s="11" t="s">
        <v>27</v>
      </c>
      <c r="O3" s="607">
        <f>'Staffing Plan'!O3</f>
        <v>0</v>
      </c>
      <c r="P3" s="607"/>
      <c r="Q3" s="35"/>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row>
    <row r="4" spans="1:44" s="13" customFormat="1" x14ac:dyDescent="0.2">
      <c r="B4" s="4"/>
      <c r="C4" s="11" t="str">
        <f>'Staffing Plan'!C4</f>
        <v xml:space="preserve">Consultant: </v>
      </c>
      <c r="D4" s="125">
        <f>'Staffing Plan'!D4</f>
        <v>0</v>
      </c>
      <c r="E4" s="214"/>
      <c r="F4" s="214"/>
      <c r="G4" s="214"/>
      <c r="H4" s="214"/>
      <c r="I4" s="214"/>
      <c r="L4" s="24"/>
      <c r="N4" s="11" t="s">
        <v>28</v>
      </c>
      <c r="O4" s="608">
        <f>'Staffing Plan'!O4</f>
        <v>0</v>
      </c>
      <c r="P4" s="608"/>
      <c r="Q4" s="29"/>
      <c r="R4" s="78"/>
      <c r="S4" s="103" t="s">
        <v>98</v>
      </c>
      <c r="T4" s="78"/>
      <c r="U4" s="78"/>
      <c r="V4" s="78"/>
      <c r="W4" s="78"/>
      <c r="X4" s="78"/>
      <c r="Y4" s="78"/>
      <c r="Z4" s="78"/>
      <c r="AA4" s="78"/>
      <c r="AB4" s="78"/>
      <c r="AC4" s="78"/>
      <c r="AD4" s="78"/>
      <c r="AE4" s="78"/>
      <c r="AF4" s="78"/>
      <c r="AG4" s="78"/>
      <c r="AH4" s="78"/>
      <c r="AI4" s="78"/>
      <c r="AJ4" s="78"/>
      <c r="AK4" s="78"/>
      <c r="AL4" s="78"/>
      <c r="AM4" s="78"/>
      <c r="AN4" s="78"/>
      <c r="AO4" s="78"/>
      <c r="AP4" s="78"/>
      <c r="AQ4" s="78"/>
      <c r="AR4" s="78"/>
    </row>
    <row r="5" spans="1:44" s="1" customFormat="1" x14ac:dyDescent="0.2">
      <c r="A5" s="13"/>
      <c r="B5" s="25"/>
      <c r="C5" s="11" t="str">
        <f>'Staffing Plan'!C5</f>
        <v xml:space="preserve">Consultant PM: </v>
      </c>
      <c r="D5" s="125">
        <f>'Staffing Plan'!D5</f>
        <v>0</v>
      </c>
      <c r="E5" s="213"/>
      <c r="F5" s="213"/>
      <c r="G5" s="213"/>
      <c r="H5" s="213"/>
      <c r="I5" s="213"/>
      <c r="J5" s="216"/>
      <c r="K5" s="217"/>
      <c r="L5" s="217"/>
      <c r="M5" s="217"/>
      <c r="N5" s="217"/>
      <c r="O5" s="218"/>
      <c r="P5" s="209"/>
      <c r="Q5" s="4"/>
      <c r="R5" s="79"/>
      <c r="S5" s="103" t="s">
        <v>99</v>
      </c>
      <c r="T5" s="79"/>
      <c r="U5" s="79"/>
      <c r="V5" s="79"/>
      <c r="W5" s="79"/>
      <c r="X5" s="79"/>
      <c r="Y5" s="79"/>
      <c r="Z5" s="79"/>
      <c r="AA5" s="79"/>
      <c r="AB5" s="79"/>
      <c r="AC5" s="79"/>
      <c r="AD5" s="79"/>
      <c r="AE5" s="79"/>
      <c r="AF5" s="79"/>
      <c r="AG5" s="79"/>
      <c r="AH5" s="79"/>
      <c r="AI5" s="79"/>
      <c r="AJ5" s="79"/>
      <c r="AK5" s="79"/>
      <c r="AL5" s="79"/>
      <c r="AM5" s="79"/>
      <c r="AN5" s="79"/>
      <c r="AO5" s="79"/>
      <c r="AP5" s="79"/>
      <c r="AQ5" s="79"/>
      <c r="AR5" s="79"/>
    </row>
    <row r="6" spans="1:44" s="1" customFormat="1" hidden="1" x14ac:dyDescent="0.2">
      <c r="A6" s="13"/>
      <c r="B6" s="25"/>
      <c r="C6" s="11" t="str">
        <f>'Staffing Plan'!C6</f>
        <v xml:space="preserve">LPA RC:  </v>
      </c>
      <c r="D6" s="125">
        <f>'Staffing Plan'!D6</f>
        <v>0</v>
      </c>
      <c r="E6" s="213"/>
      <c r="F6" s="213"/>
      <c r="G6" s="213"/>
      <c r="H6" s="213"/>
      <c r="I6" s="213"/>
      <c r="J6" s="213"/>
      <c r="K6" s="219"/>
      <c r="L6" s="219"/>
      <c r="M6" s="219"/>
      <c r="N6" s="219"/>
      <c r="O6" s="206"/>
      <c r="P6" s="144"/>
      <c r="Q6" s="4"/>
      <c r="R6" s="79"/>
      <c r="S6" s="103"/>
      <c r="T6" s="79"/>
      <c r="U6" s="79"/>
      <c r="V6" s="79"/>
      <c r="W6" s="79"/>
      <c r="X6" s="79"/>
      <c r="Y6" s="79"/>
      <c r="Z6" s="79"/>
      <c r="AA6" s="79"/>
      <c r="AB6" s="79"/>
      <c r="AC6" s="79"/>
      <c r="AD6" s="79"/>
      <c r="AE6" s="79"/>
      <c r="AF6" s="79"/>
      <c r="AG6" s="79"/>
      <c r="AH6" s="79"/>
      <c r="AI6" s="79"/>
      <c r="AJ6" s="79"/>
      <c r="AK6" s="79"/>
      <c r="AL6" s="79"/>
      <c r="AM6" s="79"/>
      <c r="AN6" s="79"/>
      <c r="AO6" s="79"/>
      <c r="AP6" s="79"/>
      <c r="AQ6" s="79"/>
      <c r="AR6" s="79"/>
    </row>
    <row r="7" spans="1:44" s="1" customFormat="1" x14ac:dyDescent="0.2">
      <c r="A7" s="13"/>
      <c r="B7" s="25"/>
      <c r="C7" s="11" t="str">
        <f>'Staffing Plan'!C7</f>
        <v xml:space="preserve">NDOT PC:  </v>
      </c>
      <c r="D7" s="125">
        <f>'Staffing Plan'!D7</f>
        <v>0</v>
      </c>
      <c r="E7" s="213"/>
      <c r="F7" s="213"/>
      <c r="G7" s="213"/>
      <c r="H7" s="213"/>
      <c r="I7" s="213"/>
      <c r="J7" s="213"/>
      <c r="K7" s="219"/>
      <c r="L7" s="219"/>
      <c r="M7" s="219"/>
      <c r="N7" s="219"/>
      <c r="O7" s="206"/>
      <c r="P7" s="144"/>
      <c r="Q7" s="4"/>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row>
    <row r="8" spans="1:44" s="1" customFormat="1" x14ac:dyDescent="0.2">
      <c r="A8" s="13"/>
      <c r="B8" s="25"/>
      <c r="C8" s="11" t="str">
        <f>'Staffing Plan'!C8</f>
        <v xml:space="preserve">Date:  </v>
      </c>
      <c r="D8" s="568">
        <f>'Staffing Plan'!D8</f>
        <v>0</v>
      </c>
      <c r="E8" s="568"/>
      <c r="F8" s="568"/>
      <c r="G8" s="568"/>
      <c r="H8" s="215"/>
      <c r="I8" s="215"/>
      <c r="J8" s="215"/>
      <c r="K8" s="215"/>
      <c r="L8" s="215"/>
      <c r="M8" s="215"/>
      <c r="N8" s="215"/>
      <c r="O8" s="220"/>
      <c r="P8" s="144"/>
      <c r="Q8" s="4"/>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row>
    <row r="9" spans="1:44" ht="9" customHeight="1" thickBot="1" x14ac:dyDescent="0.25">
      <c r="P9" s="539"/>
      <c r="Q9" s="539"/>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row>
    <row r="10" spans="1:44" s="34" customFormat="1" ht="15" customHeight="1" thickBot="1" x14ac:dyDescent="0.25">
      <c r="A10" s="579" t="s">
        <v>61</v>
      </c>
      <c r="B10" s="580"/>
      <c r="C10" s="580"/>
      <c r="D10" s="580"/>
      <c r="E10" s="580"/>
      <c r="F10" s="580"/>
      <c r="G10" s="580"/>
      <c r="H10" s="60"/>
      <c r="I10" s="60"/>
      <c r="J10" s="60"/>
      <c r="K10" s="60"/>
      <c r="L10" s="60"/>
      <c r="M10" s="60"/>
      <c r="N10" s="61"/>
      <c r="O10" s="97"/>
      <c r="P10" s="586"/>
      <c r="Q10" s="596"/>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row>
    <row r="11" spans="1:44" s="34" customFormat="1" ht="15" customHeight="1" x14ac:dyDescent="0.2">
      <c r="A11" s="620" t="str">
        <f>'Staffing Plan'!C10</f>
        <v>Classification</v>
      </c>
      <c r="B11" s="621"/>
      <c r="C11" s="621"/>
      <c r="D11" s="621"/>
      <c r="E11" s="621"/>
      <c r="F11" s="621"/>
      <c r="G11" s="621"/>
      <c r="H11" s="75"/>
      <c r="I11" s="626" t="s">
        <v>3</v>
      </c>
      <c r="J11" s="624"/>
      <c r="K11" s="624"/>
      <c r="L11" s="625"/>
      <c r="M11" s="624" t="s">
        <v>60</v>
      </c>
      <c r="N11" s="624"/>
      <c r="O11" s="625"/>
      <c r="P11" s="622" t="s">
        <v>1</v>
      </c>
      <c r="Q11" s="623"/>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row>
    <row r="12" spans="1:44" s="38" customFormat="1" ht="15" customHeight="1" x14ac:dyDescent="0.2">
      <c r="A12" s="76" t="str">
        <f>'Staffing Plan'!C11</f>
        <v>Principal</v>
      </c>
      <c r="B12" s="40"/>
      <c r="C12" s="40"/>
      <c r="D12" s="40"/>
      <c r="E12" s="40"/>
      <c r="F12" s="40"/>
      <c r="G12" s="40"/>
      <c r="H12" s="40"/>
      <c r="I12" s="613">
        <f>'Est. of Hours'!$G$517</f>
        <v>0</v>
      </c>
      <c r="J12" s="614"/>
      <c r="K12" s="614"/>
      <c r="L12" s="615"/>
      <c r="M12" s="610">
        <f>ROUND('Staffing Plan'!M25,2)</f>
        <v>0</v>
      </c>
      <c r="N12" s="611"/>
      <c r="O12" s="612"/>
      <c r="P12" s="285">
        <f>I12*M12</f>
        <v>0</v>
      </c>
      <c r="Q12" s="286"/>
      <c r="R12" s="80"/>
      <c r="S12" s="10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row>
    <row r="13" spans="1:44" s="38" customFormat="1" ht="15" customHeight="1" x14ac:dyDescent="0.2">
      <c r="A13" s="76" t="str">
        <f>'Staffing Plan'!C12</f>
        <v>Program Manager</v>
      </c>
      <c r="B13" s="74"/>
      <c r="C13" s="74"/>
      <c r="D13" s="74"/>
      <c r="E13" s="40"/>
      <c r="F13" s="40"/>
      <c r="G13" s="40"/>
      <c r="H13" s="40"/>
      <c r="I13" s="613">
        <f>'Est. of Hours'!$H$517</f>
        <v>0</v>
      </c>
      <c r="J13" s="614"/>
      <c r="K13" s="614"/>
      <c r="L13" s="615"/>
      <c r="M13" s="610">
        <f>ROUND('Staffing Plan'!M33,2)</f>
        <v>0</v>
      </c>
      <c r="N13" s="611"/>
      <c r="O13" s="612"/>
      <c r="P13" s="285">
        <f t="shared" ref="P13:P19" si="0">I13*M13</f>
        <v>0</v>
      </c>
      <c r="Q13" s="286"/>
      <c r="R13" s="80"/>
      <c r="S13" s="10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row>
    <row r="14" spans="1:44" s="38" customFormat="1" ht="15" customHeight="1" x14ac:dyDescent="0.2">
      <c r="A14" s="76" t="str">
        <f>'Staffing Plan'!C13</f>
        <v>Sr. Engineer</v>
      </c>
      <c r="B14" s="64"/>
      <c r="C14" s="64"/>
      <c r="D14" s="74"/>
      <c r="E14" s="74"/>
      <c r="F14" s="74"/>
      <c r="G14" s="64"/>
      <c r="H14" s="64"/>
      <c r="I14" s="613">
        <f>'Est. of Hours'!$I$517</f>
        <v>0</v>
      </c>
      <c r="J14" s="614"/>
      <c r="K14" s="614"/>
      <c r="L14" s="615"/>
      <c r="M14" s="610">
        <f>ROUND('Staffing Plan'!M47,2)</f>
        <v>0</v>
      </c>
      <c r="N14" s="611"/>
      <c r="O14" s="612"/>
      <c r="P14" s="285">
        <f t="shared" si="0"/>
        <v>0</v>
      </c>
      <c r="Q14" s="286"/>
      <c r="R14" s="80"/>
      <c r="S14" s="10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row>
    <row r="15" spans="1:44" s="38" customFormat="1" ht="15" customHeight="1" x14ac:dyDescent="0.2">
      <c r="A15" s="76" t="str">
        <f>'Staffing Plan'!C14</f>
        <v>Engineer</v>
      </c>
      <c r="B15" s="40"/>
      <c r="C15" s="40"/>
      <c r="D15" s="40"/>
      <c r="E15" s="40"/>
      <c r="F15" s="40"/>
      <c r="G15" s="40"/>
      <c r="H15" s="40"/>
      <c r="I15" s="613">
        <f>'Est. of Hours'!$J$517</f>
        <v>0</v>
      </c>
      <c r="J15" s="614"/>
      <c r="K15" s="614"/>
      <c r="L15" s="615"/>
      <c r="M15" s="610">
        <f>ROUND('Staffing Plan'!M61,2)</f>
        <v>0</v>
      </c>
      <c r="N15" s="611"/>
      <c r="O15" s="612"/>
      <c r="P15" s="285">
        <f t="shared" si="0"/>
        <v>0</v>
      </c>
      <c r="Q15" s="286"/>
      <c r="R15" s="80"/>
      <c r="S15" s="10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row>
    <row r="16" spans="1:44" s="38" customFormat="1" ht="15" customHeight="1" x14ac:dyDescent="0.2">
      <c r="A16" s="76" t="str">
        <f>'Staffing Plan'!C15</f>
        <v>Sr. Designer</v>
      </c>
      <c r="B16" s="74"/>
      <c r="C16" s="74"/>
      <c r="D16" s="74"/>
      <c r="E16" s="40"/>
      <c r="F16" s="40"/>
      <c r="G16" s="40"/>
      <c r="H16" s="40"/>
      <c r="I16" s="613">
        <f>'Est. of Hours'!$K$517</f>
        <v>0</v>
      </c>
      <c r="J16" s="614"/>
      <c r="K16" s="614"/>
      <c r="L16" s="615"/>
      <c r="M16" s="610">
        <f>ROUND('Staffing Plan'!M75,2)</f>
        <v>0</v>
      </c>
      <c r="N16" s="611"/>
      <c r="O16" s="612"/>
      <c r="P16" s="285">
        <f t="shared" si="0"/>
        <v>0</v>
      </c>
      <c r="Q16" s="286"/>
      <c r="R16" s="80"/>
      <c r="S16" s="10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row>
    <row r="17" spans="1:44" s="38" customFormat="1" ht="15" customHeight="1" x14ac:dyDescent="0.2">
      <c r="A17" s="76" t="str">
        <f>'Staffing Plan'!K11</f>
        <v>Designer</v>
      </c>
      <c r="B17" s="74"/>
      <c r="C17" s="74"/>
      <c r="D17" s="74"/>
      <c r="E17" s="40"/>
      <c r="F17" s="40"/>
      <c r="G17" s="40"/>
      <c r="H17" s="40"/>
      <c r="I17" s="613">
        <f>'Est. of Hours'!$L$517</f>
        <v>0</v>
      </c>
      <c r="J17" s="614"/>
      <c r="K17" s="614"/>
      <c r="L17" s="615"/>
      <c r="M17" s="610">
        <f>ROUND('Staffing Plan'!M89,2)</f>
        <v>0</v>
      </c>
      <c r="N17" s="611"/>
      <c r="O17" s="612"/>
      <c r="P17" s="285">
        <f t="shared" si="0"/>
        <v>0</v>
      </c>
      <c r="Q17" s="286"/>
      <c r="R17" s="80"/>
      <c r="S17" s="10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row>
    <row r="18" spans="1:44" s="38" customFormat="1" ht="15" customHeight="1" x14ac:dyDescent="0.2">
      <c r="A18" s="76" t="str">
        <f>'Staffing Plan'!K12</f>
        <v>Technician</v>
      </c>
      <c r="B18" s="74"/>
      <c r="C18" s="74"/>
      <c r="D18" s="74"/>
      <c r="E18" s="40"/>
      <c r="F18" s="40"/>
      <c r="G18" s="40"/>
      <c r="H18" s="40"/>
      <c r="I18" s="613">
        <f>'Est. of Hours'!$M$517</f>
        <v>0</v>
      </c>
      <c r="J18" s="614"/>
      <c r="K18" s="614"/>
      <c r="L18" s="615"/>
      <c r="M18" s="610">
        <f>ROUND('Staffing Plan'!M103,2)</f>
        <v>0</v>
      </c>
      <c r="N18" s="611"/>
      <c r="O18" s="612"/>
      <c r="P18" s="285">
        <f t="shared" si="0"/>
        <v>0</v>
      </c>
      <c r="Q18" s="286"/>
      <c r="R18" s="80"/>
      <c r="S18" s="10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row>
    <row r="19" spans="1:44" s="38" customFormat="1" ht="15" customHeight="1" x14ac:dyDescent="0.2">
      <c r="A19" s="76" t="str">
        <f>'Staffing Plan'!K13</f>
        <v>Administrative</v>
      </c>
      <c r="B19" s="64"/>
      <c r="C19" s="64"/>
      <c r="D19" s="74"/>
      <c r="E19" s="74"/>
      <c r="F19" s="74"/>
      <c r="G19" s="64"/>
      <c r="H19" s="64"/>
      <c r="I19" s="613">
        <f>'Est. of Hours'!$N$517</f>
        <v>0</v>
      </c>
      <c r="J19" s="614"/>
      <c r="K19" s="614"/>
      <c r="L19" s="615"/>
      <c r="M19" s="610">
        <f>ROUND('Staffing Plan'!M117,2)</f>
        <v>0</v>
      </c>
      <c r="N19" s="611"/>
      <c r="O19" s="612"/>
      <c r="P19" s="285">
        <f t="shared" si="0"/>
        <v>0</v>
      </c>
      <c r="Q19" s="286"/>
      <c r="R19" s="80"/>
      <c r="S19" s="10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row>
    <row r="20" spans="1:44" s="38" customFormat="1" ht="15" customHeight="1" x14ac:dyDescent="0.2">
      <c r="A20" s="76" t="str">
        <f>'Staffing Plan'!K14</f>
        <v>User Defined 1</v>
      </c>
      <c r="B20" s="64"/>
      <c r="C20" s="64"/>
      <c r="D20" s="74"/>
      <c r="E20" s="74"/>
      <c r="F20" s="74"/>
      <c r="G20" s="64"/>
      <c r="H20" s="64"/>
      <c r="I20" s="613">
        <f>'Est. of Hours'!$O$517</f>
        <v>0</v>
      </c>
      <c r="J20" s="614"/>
      <c r="K20" s="614"/>
      <c r="L20" s="615"/>
      <c r="M20" s="610">
        <f>ROUND('Staffing Plan'!M131,2)</f>
        <v>0</v>
      </c>
      <c r="N20" s="611"/>
      <c r="O20" s="612"/>
      <c r="P20" s="285">
        <f t="shared" ref="P20" si="1">I20*M20</f>
        <v>0</v>
      </c>
      <c r="Q20" s="286"/>
      <c r="R20" s="80"/>
      <c r="S20" s="10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row>
    <row r="21" spans="1:44" s="38" customFormat="1" ht="15" customHeight="1" x14ac:dyDescent="0.2">
      <c r="A21" s="76" t="str">
        <f>'Staffing Plan'!K15</f>
        <v>User Defined 2</v>
      </c>
      <c r="B21" s="64"/>
      <c r="C21" s="64"/>
      <c r="D21" s="64"/>
      <c r="E21" s="64"/>
      <c r="F21" s="64"/>
      <c r="G21" s="64"/>
      <c r="H21" s="64"/>
      <c r="I21" s="613">
        <f>'Est. of Hours'!$P$517</f>
        <v>0</v>
      </c>
      <c r="J21" s="614"/>
      <c r="K21" s="614"/>
      <c r="L21" s="615"/>
      <c r="M21" s="610">
        <f>ROUND('Staffing Plan'!M145,2)</f>
        <v>0</v>
      </c>
      <c r="N21" s="611"/>
      <c r="O21" s="612"/>
      <c r="P21" s="285">
        <f t="shared" ref="P21" si="2">I21*M21</f>
        <v>0</v>
      </c>
      <c r="Q21" s="286"/>
      <c r="R21" s="80"/>
      <c r="S21" s="10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row>
    <row r="22" spans="1:44" s="38" customFormat="1" ht="15" hidden="1" customHeight="1" x14ac:dyDescent="0.2">
      <c r="A22" s="76"/>
      <c r="B22" s="64"/>
      <c r="C22" s="64"/>
      <c r="D22" s="64"/>
      <c r="E22" s="64"/>
      <c r="F22" s="64"/>
      <c r="G22" s="64"/>
      <c r="H22" s="64"/>
      <c r="I22" s="627"/>
      <c r="J22" s="628"/>
      <c r="K22" s="628"/>
      <c r="L22" s="629"/>
      <c r="M22" s="610"/>
      <c r="N22" s="611"/>
      <c r="O22" s="612"/>
      <c r="P22" s="285"/>
      <c r="Q22" s="286"/>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row>
    <row r="23" spans="1:44" s="38" customFormat="1" ht="15" customHeight="1" thickBot="1" x14ac:dyDescent="0.25">
      <c r="A23" s="53"/>
      <c r="B23" s="54"/>
      <c r="C23" s="54"/>
      <c r="D23" s="343">
        <f>IF(I23=0,,"Ave. Salary Rate/Hour =")</f>
        <v>0</v>
      </c>
      <c r="E23" s="344">
        <f>IF(I23=0,,P23/I23)</f>
        <v>0</v>
      </c>
      <c r="F23" s="343">
        <f>IF(I23=0,,"Incl. OH+P =")</f>
        <v>0</v>
      </c>
      <c r="G23" s="345">
        <f>IF(I23=0,,(P35+P36+P37+P38+P41)/I23)</f>
        <v>0</v>
      </c>
      <c r="H23" s="54"/>
      <c r="I23" s="617">
        <f>ROUND(SUM(I12:I22),2)</f>
        <v>0</v>
      </c>
      <c r="J23" s="617"/>
      <c r="K23" s="617"/>
      <c r="L23" s="617"/>
      <c r="M23" s="55"/>
      <c r="N23" s="54"/>
      <c r="O23" s="96" t="s">
        <v>37</v>
      </c>
      <c r="P23" s="287">
        <f>ROUND(SUM(P12:P22),2)</f>
        <v>0</v>
      </c>
      <c r="Q23" s="288"/>
      <c r="R23" s="80"/>
      <c r="S23" s="10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row>
    <row r="24" spans="1:44" s="38" customFormat="1" ht="9.9499999999999993" customHeight="1" thickBot="1" x14ac:dyDescent="0.25">
      <c r="A24" s="83"/>
      <c r="B24" s="83"/>
      <c r="C24" s="83"/>
      <c r="D24" s="83"/>
      <c r="E24" s="83"/>
      <c r="F24" s="83"/>
      <c r="G24" s="83"/>
      <c r="H24" s="83"/>
      <c r="I24" s="83"/>
      <c r="J24" s="83"/>
      <c r="K24" s="83"/>
      <c r="L24" s="83"/>
      <c r="M24" s="84"/>
      <c r="N24" s="83"/>
      <c r="O24" s="83"/>
      <c r="P24" s="85"/>
      <c r="Q24" s="85"/>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row>
    <row r="25" spans="1:44" s="34" customFormat="1" ht="15" customHeight="1" x14ac:dyDescent="0.2">
      <c r="A25" s="579" t="s">
        <v>62</v>
      </c>
      <c r="B25" s="580"/>
      <c r="C25" s="580"/>
      <c r="D25" s="580"/>
      <c r="E25" s="580"/>
      <c r="F25" s="580"/>
      <c r="G25" s="580"/>
      <c r="H25" s="60"/>
      <c r="I25" s="60"/>
      <c r="J25" s="60"/>
      <c r="K25" s="60"/>
      <c r="L25" s="60"/>
      <c r="M25" s="60"/>
      <c r="N25" s="61"/>
      <c r="O25" s="62"/>
      <c r="P25" s="586" t="s">
        <v>1</v>
      </c>
      <c r="Q25" s="596"/>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row>
    <row r="26" spans="1:44" s="38" customFormat="1" ht="15" customHeight="1" x14ac:dyDescent="0.2">
      <c r="A26" s="76" t="str">
        <f>PROPER('Direct Expenses'!A10)</f>
        <v>Subconsultants:</v>
      </c>
      <c r="B26" s="87"/>
      <c r="C26" s="87"/>
      <c r="D26" s="87"/>
      <c r="E26" s="87"/>
      <c r="F26" s="87"/>
      <c r="G26" s="87"/>
      <c r="H26" s="87"/>
      <c r="I26" s="87"/>
      <c r="J26" s="87"/>
      <c r="K26" s="87"/>
      <c r="L26" s="87"/>
      <c r="M26" s="87"/>
      <c r="N26" s="87"/>
      <c r="O26" s="91"/>
      <c r="P26" s="285">
        <f>'Direct Expenses'!P17</f>
        <v>0</v>
      </c>
      <c r="Q26" s="286"/>
      <c r="R26" s="80"/>
      <c r="S26" s="80"/>
      <c r="T26" s="80"/>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row>
    <row r="27" spans="1:44" s="38" customFormat="1" ht="15" customHeight="1" x14ac:dyDescent="0.2">
      <c r="A27" s="76" t="str">
        <f>PROPER('Direct Expenses'!A18)</f>
        <v>Printing And Reproduction:</v>
      </c>
      <c r="B27" s="88"/>
      <c r="C27" s="88"/>
      <c r="D27" s="88"/>
      <c r="E27" s="89"/>
      <c r="F27" s="89"/>
      <c r="G27" s="89"/>
      <c r="H27" s="89"/>
      <c r="I27" s="89"/>
      <c r="J27" s="89"/>
      <c r="K27" s="89"/>
      <c r="L27" s="89"/>
      <c r="M27" s="89"/>
      <c r="N27" s="87"/>
      <c r="O27" s="91"/>
      <c r="P27" s="285">
        <f>'Direct Expenses'!P32</f>
        <v>0</v>
      </c>
      <c r="Q27" s="286"/>
      <c r="R27" s="80"/>
      <c r="S27" s="80"/>
      <c r="T27" s="80"/>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row>
    <row r="28" spans="1:44" s="38" customFormat="1" ht="15" customHeight="1" x14ac:dyDescent="0.2">
      <c r="A28" s="76" t="str">
        <f>PROPER('Direct Expenses'!A33)</f>
        <v>Mileage/Travel:</v>
      </c>
      <c r="B28" s="89"/>
      <c r="C28" s="89"/>
      <c r="D28" s="88"/>
      <c r="E28" s="88"/>
      <c r="F28" s="88"/>
      <c r="G28" s="89"/>
      <c r="H28" s="89"/>
      <c r="I28" s="89"/>
      <c r="J28" s="89"/>
      <c r="K28" s="89"/>
      <c r="L28" s="89"/>
      <c r="M28" s="89"/>
      <c r="N28" s="87"/>
      <c r="O28" s="91"/>
      <c r="P28" s="285">
        <f>'Direct Expenses'!P46</f>
        <v>0</v>
      </c>
      <c r="Q28" s="286"/>
      <c r="R28" s="80"/>
      <c r="S28" s="80"/>
      <c r="T28" s="80"/>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row>
    <row r="29" spans="1:44" s="38" customFormat="1" ht="15" customHeight="1" x14ac:dyDescent="0.2">
      <c r="A29" s="76" t="str">
        <f>PROPER('Direct Expenses'!A47)</f>
        <v>Lodging/Meals:</v>
      </c>
      <c r="B29" s="87"/>
      <c r="C29" s="87"/>
      <c r="D29" s="87"/>
      <c r="E29" s="87"/>
      <c r="F29" s="87"/>
      <c r="G29" s="87"/>
      <c r="H29" s="87"/>
      <c r="I29" s="87"/>
      <c r="J29" s="87"/>
      <c r="K29" s="87"/>
      <c r="L29" s="87"/>
      <c r="M29" s="87"/>
      <c r="N29" s="87"/>
      <c r="O29" s="91"/>
      <c r="P29" s="285">
        <f>'Direct Expenses'!P61</f>
        <v>0</v>
      </c>
      <c r="Q29" s="286"/>
      <c r="R29" s="80"/>
      <c r="S29" s="80"/>
      <c r="T29" s="80"/>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row>
    <row r="30" spans="1:44" s="38" customFormat="1" ht="15" customHeight="1" x14ac:dyDescent="0.2">
      <c r="A30" s="76" t="str">
        <f>PROPER('Direct Expenses'!A62)</f>
        <v>Other Miscellaneous Costs:</v>
      </c>
      <c r="B30" s="87"/>
      <c r="C30" s="87"/>
      <c r="D30" s="87"/>
      <c r="E30" s="87"/>
      <c r="F30" s="87"/>
      <c r="G30" s="87"/>
      <c r="H30" s="87"/>
      <c r="I30" s="87"/>
      <c r="J30" s="87"/>
      <c r="K30" s="87"/>
      <c r="L30" s="87"/>
      <c r="M30" s="87"/>
      <c r="N30" s="87"/>
      <c r="O30" s="91"/>
      <c r="P30" s="285">
        <f>'Direct Expenses'!P75</f>
        <v>0</v>
      </c>
      <c r="Q30" s="286"/>
      <c r="R30" s="80"/>
      <c r="S30" s="80"/>
      <c r="T30" s="80"/>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row>
    <row r="31" spans="1:44" s="38" customFormat="1" ht="15" hidden="1" customHeight="1" x14ac:dyDescent="0.2">
      <c r="A31" s="76"/>
      <c r="B31" s="87"/>
      <c r="C31" s="87"/>
      <c r="D31" s="87"/>
      <c r="E31" s="87"/>
      <c r="F31" s="87"/>
      <c r="G31" s="87"/>
      <c r="H31" s="87"/>
      <c r="I31" s="87"/>
      <c r="J31" s="87"/>
      <c r="K31" s="87"/>
      <c r="L31" s="87"/>
      <c r="M31" s="87"/>
      <c r="N31" s="95"/>
      <c r="O31" s="98"/>
      <c r="P31" s="285"/>
      <c r="Q31" s="286"/>
      <c r="R31" s="80"/>
      <c r="S31" s="80"/>
      <c r="T31" s="80"/>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row>
    <row r="32" spans="1:44" s="38" customFormat="1" ht="15" customHeight="1" thickBot="1" x14ac:dyDescent="0.25">
      <c r="A32" s="53"/>
      <c r="B32" s="57"/>
      <c r="C32" s="57"/>
      <c r="D32" s="57"/>
      <c r="E32" s="57"/>
      <c r="F32" s="57"/>
      <c r="G32" s="57"/>
      <c r="H32" s="57"/>
      <c r="I32" s="57"/>
      <c r="J32" s="57"/>
      <c r="K32" s="57"/>
      <c r="L32" s="57"/>
      <c r="M32" s="58"/>
      <c r="N32" s="54"/>
      <c r="O32" s="96" t="s">
        <v>37</v>
      </c>
      <c r="P32" s="287">
        <f>ROUND(SUM(P26:P31),2)</f>
        <v>0</v>
      </c>
      <c r="Q32" s="288"/>
      <c r="R32" s="80"/>
      <c r="S32" s="80"/>
      <c r="T32" s="80"/>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row>
    <row r="33" spans="1:44" s="38" customFormat="1" ht="9.9499999999999993" customHeight="1" thickBot="1" x14ac:dyDescent="0.25">
      <c r="A33" s="83"/>
      <c r="B33" s="83"/>
      <c r="C33" s="83"/>
      <c r="D33" s="83"/>
      <c r="E33" s="83"/>
      <c r="F33" s="83"/>
      <c r="G33" s="83"/>
      <c r="H33" s="83"/>
      <c r="I33" s="83"/>
      <c r="J33" s="83"/>
      <c r="K33" s="83"/>
      <c r="L33" s="83"/>
      <c r="M33" s="84"/>
      <c r="N33" s="83"/>
      <c r="O33" s="83"/>
      <c r="P33" s="86"/>
      <c r="Q33" s="86"/>
      <c r="R33" s="80"/>
      <c r="S33" s="80"/>
      <c r="T33" s="80"/>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row>
    <row r="34" spans="1:44" s="34" customFormat="1" ht="15" customHeight="1" x14ac:dyDescent="0.25">
      <c r="A34" s="579" t="s">
        <v>63</v>
      </c>
      <c r="B34" s="580"/>
      <c r="C34" s="580"/>
      <c r="D34" s="580"/>
      <c r="E34" s="580"/>
      <c r="F34" s="580"/>
      <c r="G34" s="580"/>
      <c r="H34" s="60"/>
      <c r="I34" s="60"/>
      <c r="J34" s="60"/>
      <c r="K34" s="60"/>
      <c r="L34" s="60"/>
      <c r="M34" s="60"/>
      <c r="N34" s="61"/>
      <c r="O34" s="62"/>
      <c r="P34" s="586" t="s">
        <v>1</v>
      </c>
      <c r="Q34" s="596"/>
      <c r="R34" s="80"/>
      <c r="S34" s="80"/>
      <c r="T34" s="280" t="str">
        <f>IF('Staffing Plan'!T1="y","Sub Costs are direct exp to Prime","Fees &amp; Payments Exhibit Values")</f>
        <v>Fees &amp; Payments Exhibit Values</v>
      </c>
      <c r="U34" s="281"/>
      <c r="X34" s="81"/>
      <c r="Y34" s="81"/>
      <c r="Z34" s="81"/>
      <c r="AA34" s="81"/>
      <c r="AB34" s="81"/>
      <c r="AC34" s="81"/>
      <c r="AD34" s="81"/>
      <c r="AE34" s="81"/>
      <c r="AF34" s="81"/>
      <c r="AG34" s="81"/>
      <c r="AH34" s="81"/>
      <c r="AI34" s="81"/>
      <c r="AJ34" s="81"/>
      <c r="AK34" s="81"/>
      <c r="AL34" s="81"/>
      <c r="AM34" s="81"/>
      <c r="AN34" s="81"/>
      <c r="AO34" s="81"/>
      <c r="AP34" s="81"/>
      <c r="AQ34" s="81"/>
      <c r="AR34" s="81"/>
    </row>
    <row r="35" spans="1:44" s="38" customFormat="1" ht="15" customHeight="1" x14ac:dyDescent="0.2">
      <c r="A35" s="76" t="s">
        <v>64</v>
      </c>
      <c r="B35" s="87"/>
      <c r="C35" s="87"/>
      <c r="D35" s="87"/>
      <c r="E35" s="87"/>
      <c r="F35" s="87"/>
      <c r="G35" s="87"/>
      <c r="H35" s="87"/>
      <c r="I35" s="87"/>
      <c r="J35" s="87"/>
      <c r="K35" s="87"/>
      <c r="L35" s="87"/>
      <c r="M35" s="87"/>
      <c r="N35" s="87"/>
      <c r="O35" s="91"/>
      <c r="P35" s="285">
        <f>P23</f>
        <v>0</v>
      </c>
      <c r="Q35" s="286"/>
      <c r="R35" s="80"/>
      <c r="S35" s="80"/>
      <c r="T35" s="282">
        <f>IF('Staffing Plan'!T1="y",0,P35+P36)</f>
        <v>0</v>
      </c>
      <c r="U35" s="283" t="s">
        <v>158</v>
      </c>
      <c r="Y35" s="82"/>
      <c r="Z35" s="82"/>
      <c r="AA35" s="82"/>
      <c r="AB35" s="82"/>
      <c r="AC35" s="82"/>
      <c r="AD35" s="82"/>
      <c r="AE35" s="82"/>
      <c r="AF35" s="82"/>
      <c r="AG35" s="82"/>
      <c r="AH35" s="82"/>
      <c r="AI35" s="82"/>
      <c r="AJ35" s="82"/>
      <c r="AK35" s="82"/>
      <c r="AL35" s="82"/>
      <c r="AM35" s="82"/>
      <c r="AN35" s="82"/>
      <c r="AO35" s="82"/>
      <c r="AP35" s="82"/>
      <c r="AQ35" s="82"/>
      <c r="AR35" s="82"/>
    </row>
    <row r="36" spans="1:44" s="38" customFormat="1" ht="15" customHeight="1" x14ac:dyDescent="0.2">
      <c r="A36" s="342" t="s">
        <v>176</v>
      </c>
      <c r="B36" s="87"/>
      <c r="C36" s="87"/>
      <c r="D36" s="87"/>
      <c r="E36" s="87"/>
      <c r="F36" s="87"/>
      <c r="G36" s="40"/>
      <c r="H36" s="346" t="s">
        <v>182</v>
      </c>
      <c r="I36" s="618">
        <v>2</v>
      </c>
      <c r="J36" s="618"/>
      <c r="K36" s="618"/>
      <c r="L36" s="619">
        <v>0.04</v>
      </c>
      <c r="M36" s="619"/>
      <c r="N36" s="320" t="s">
        <v>163</v>
      </c>
      <c r="O36" s="321">
        <f>IF($H$36="n",0,ROUND(IF($I$36=1,1,(1+(1*(1+$L$36)^($I$36-1)))/2),4)-1)</f>
        <v>0</v>
      </c>
      <c r="P36" s="319">
        <f>IF(H36="y",P35*O36,0)</f>
        <v>0</v>
      </c>
      <c r="Q36" s="286"/>
      <c r="R36" s="80"/>
      <c r="S36" s="80"/>
      <c r="T36" s="282"/>
      <c r="U36" s="283"/>
      <c r="Y36" s="82"/>
      <c r="Z36" s="82"/>
      <c r="AA36" s="82"/>
      <c r="AB36" s="82"/>
      <c r="AC36" s="82"/>
      <c r="AD36" s="82"/>
      <c r="AE36" s="82"/>
      <c r="AF36" s="82"/>
      <c r="AG36" s="82"/>
      <c r="AH36" s="82"/>
      <c r="AI36" s="82"/>
      <c r="AJ36" s="82"/>
      <c r="AK36" s="82"/>
      <c r="AL36" s="82"/>
      <c r="AM36" s="82"/>
      <c r="AN36" s="82"/>
      <c r="AO36" s="82"/>
      <c r="AP36" s="82"/>
      <c r="AQ36" s="82"/>
      <c r="AR36" s="82"/>
    </row>
    <row r="37" spans="1:44" s="38" customFormat="1" ht="15" customHeight="1" x14ac:dyDescent="0.2">
      <c r="A37" s="76" t="s">
        <v>65</v>
      </c>
      <c r="B37" s="616">
        <f>'Staffing Plan'!$P$11</f>
        <v>0</v>
      </c>
      <c r="C37" s="616"/>
      <c r="D37" s="616"/>
      <c r="E37" s="87"/>
      <c r="F37" s="87"/>
      <c r="G37" s="87"/>
      <c r="H37" s="87"/>
      <c r="I37" s="87"/>
      <c r="J37" s="87"/>
      <c r="K37" s="87"/>
      <c r="L37" s="87"/>
      <c r="M37" s="87"/>
      <c r="N37" s="87"/>
      <c r="O37" s="91"/>
      <c r="P37" s="285">
        <f>ROUND((P35+P36)*B37,2)</f>
        <v>0</v>
      </c>
      <c r="Q37" s="286"/>
      <c r="R37" s="80"/>
      <c r="S37" s="80"/>
      <c r="T37" s="282">
        <f>IF('Staffing Plan'!T1="y",P43,P37+P38+P39)</f>
        <v>0</v>
      </c>
      <c r="U37" s="283" t="s">
        <v>159</v>
      </c>
      <c r="Y37" s="82"/>
      <c r="Z37" s="82"/>
      <c r="AA37" s="82"/>
      <c r="AB37" s="82"/>
      <c r="AC37" s="82"/>
      <c r="AD37" s="82"/>
      <c r="AE37" s="82"/>
      <c r="AF37" s="82"/>
      <c r="AG37" s="82"/>
      <c r="AH37" s="82"/>
      <c r="AI37" s="82"/>
      <c r="AJ37" s="82"/>
      <c r="AK37" s="82"/>
      <c r="AL37" s="82"/>
      <c r="AM37" s="82"/>
      <c r="AN37" s="82"/>
      <c r="AO37" s="82"/>
      <c r="AP37" s="82"/>
      <c r="AQ37" s="82"/>
      <c r="AR37" s="82"/>
    </row>
    <row r="38" spans="1:44" s="38" customFormat="1" ht="15" customHeight="1" x14ac:dyDescent="0.2">
      <c r="A38" s="90" t="s">
        <v>83</v>
      </c>
      <c r="B38" s="87"/>
      <c r="C38" s="87"/>
      <c r="D38" s="87"/>
      <c r="E38" s="87"/>
      <c r="G38" s="348">
        <f>'Staffing Plan'!$P$15</f>
        <v>0</v>
      </c>
      <c r="H38" s="40" t="s">
        <v>164</v>
      </c>
      <c r="I38" s="87"/>
      <c r="J38" s="87"/>
      <c r="K38" s="87"/>
      <c r="L38" s="87"/>
      <c r="M38" s="87"/>
      <c r="N38" s="87"/>
      <c r="O38" s="91"/>
      <c r="P38" s="285">
        <f>ROUND((P35+P36)*G38,2)</f>
        <v>0</v>
      </c>
      <c r="Q38" s="286"/>
      <c r="R38" s="80"/>
      <c r="S38" s="80"/>
      <c r="T38" s="284">
        <f>IF('Staffing Plan'!T1="y",0,P41)</f>
        <v>0</v>
      </c>
      <c r="U38" s="283" t="s">
        <v>160</v>
      </c>
      <c r="Y38" s="82"/>
      <c r="Z38" s="82"/>
      <c r="AA38" s="82"/>
      <c r="AB38" s="82"/>
      <c r="AC38" s="82"/>
      <c r="AD38" s="82"/>
      <c r="AE38" s="82"/>
      <c r="AF38" s="82"/>
      <c r="AG38" s="82"/>
      <c r="AH38" s="82"/>
      <c r="AI38" s="82"/>
      <c r="AJ38" s="82"/>
      <c r="AK38" s="82"/>
      <c r="AL38" s="82"/>
      <c r="AM38" s="82"/>
      <c r="AN38" s="82"/>
      <c r="AO38" s="82"/>
      <c r="AP38" s="82"/>
      <c r="AQ38" s="82"/>
      <c r="AR38" s="82"/>
    </row>
    <row r="39" spans="1:44" s="38" customFormat="1" ht="15" customHeight="1" x14ac:dyDescent="0.2">
      <c r="A39" s="90" t="s">
        <v>4</v>
      </c>
      <c r="B39" s="87"/>
      <c r="C39" s="87"/>
      <c r="D39" s="88"/>
      <c r="E39" s="293"/>
      <c r="F39" s="293"/>
      <c r="G39" s="94"/>
      <c r="H39" s="294"/>
      <c r="I39" s="294"/>
      <c r="J39" s="294"/>
      <c r="K39" s="87"/>
      <c r="L39" s="87"/>
      <c r="M39" s="87"/>
      <c r="N39" s="87"/>
      <c r="O39" s="91"/>
      <c r="P39" s="285">
        <f>P32</f>
        <v>0</v>
      </c>
      <c r="Q39" s="286"/>
      <c r="R39" s="80"/>
      <c r="S39" s="80"/>
      <c r="T39" s="282">
        <f>SUM(T35:T38)</f>
        <v>0</v>
      </c>
      <c r="U39" s="283" t="s">
        <v>2</v>
      </c>
      <c r="V39" s="82"/>
      <c r="W39" s="82"/>
      <c r="X39" s="82"/>
      <c r="Y39" s="82"/>
      <c r="Z39" s="82"/>
      <c r="AA39" s="82"/>
      <c r="AB39" s="82"/>
      <c r="AC39" s="82"/>
      <c r="AD39" s="82"/>
      <c r="AE39" s="82"/>
      <c r="AF39" s="82"/>
      <c r="AG39" s="82"/>
      <c r="AH39" s="82"/>
      <c r="AI39" s="82"/>
      <c r="AJ39" s="82"/>
      <c r="AK39" s="82"/>
      <c r="AL39" s="82"/>
      <c r="AM39" s="82"/>
      <c r="AN39" s="82"/>
      <c r="AO39" s="82"/>
      <c r="AP39" s="82"/>
      <c r="AQ39" s="82"/>
      <c r="AR39" s="82"/>
    </row>
    <row r="40" spans="1:44" s="38" customFormat="1" ht="15" hidden="1" customHeight="1" x14ac:dyDescent="0.2">
      <c r="A40" s="90"/>
      <c r="B40" s="87"/>
      <c r="C40" s="87"/>
      <c r="D40" s="87"/>
      <c r="E40" s="87"/>
      <c r="G40" s="178"/>
      <c r="H40" s="87"/>
      <c r="I40" s="87"/>
      <c r="J40" s="87"/>
      <c r="K40" s="87"/>
      <c r="L40" s="87"/>
      <c r="M40" s="87"/>
      <c r="N40" s="87"/>
      <c r="O40" s="91"/>
      <c r="P40" s="285"/>
      <c r="Q40" s="286"/>
      <c r="R40" s="80"/>
      <c r="S40" s="80"/>
      <c r="T40" s="80"/>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row>
    <row r="41" spans="1:44" s="38" customFormat="1" ht="15" customHeight="1" thickBot="1" x14ac:dyDescent="0.25">
      <c r="A41" s="90" t="s">
        <v>66</v>
      </c>
      <c r="B41" s="87"/>
      <c r="C41" s="87"/>
      <c r="D41" s="88"/>
      <c r="E41" s="609">
        <f>'Staffing Plan'!$P$13</f>
        <v>0</v>
      </c>
      <c r="F41" s="609"/>
      <c r="G41" s="94"/>
      <c r="H41" s="294"/>
      <c r="I41" s="294"/>
      <c r="J41" s="294"/>
      <c r="K41" s="87"/>
      <c r="L41" s="87"/>
      <c r="M41" s="87"/>
      <c r="N41" s="87"/>
      <c r="O41" s="91"/>
      <c r="P41" s="285">
        <f>ROUND((P35+P36+P37)*E41,2)</f>
        <v>0</v>
      </c>
      <c r="Q41" s="286"/>
      <c r="R41" s="80"/>
      <c r="S41" s="80"/>
      <c r="T41" s="80"/>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row>
    <row r="42" spans="1:44" s="38" customFormat="1" ht="15" hidden="1" customHeight="1" thickBot="1" x14ac:dyDescent="0.25">
      <c r="A42" s="90"/>
      <c r="B42" s="87"/>
      <c r="C42" s="87"/>
      <c r="D42" s="87"/>
      <c r="E42" s="87"/>
      <c r="F42" s="87"/>
      <c r="G42" s="87"/>
      <c r="H42" s="87"/>
      <c r="I42" s="87"/>
      <c r="J42" s="87"/>
      <c r="K42" s="87"/>
      <c r="L42" s="87"/>
      <c r="M42" s="87"/>
      <c r="N42" s="87"/>
      <c r="O42" s="91"/>
      <c r="P42" s="278"/>
      <c r="Q42" s="279"/>
      <c r="R42" s="80"/>
      <c r="S42" s="80"/>
      <c r="T42" s="80"/>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row>
    <row r="43" spans="1:44" s="34" customFormat="1" ht="22.5" customHeight="1" thickBot="1" x14ac:dyDescent="0.25">
      <c r="A43" s="92"/>
      <c r="B43" s="93"/>
      <c r="C43" s="93"/>
      <c r="D43" s="93"/>
      <c r="E43" s="93"/>
      <c r="F43" s="93"/>
      <c r="G43" s="93"/>
      <c r="H43" s="93"/>
      <c r="I43" s="93"/>
      <c r="J43" s="93"/>
      <c r="K43" s="93"/>
      <c r="L43" s="93"/>
      <c r="M43" s="93"/>
      <c r="N43" s="93"/>
      <c r="O43" s="99" t="str">
        <f>IF('Staffing Plan'!T1="y","SUBCONSULTANT TOTAL COST","TOTAL COST")</f>
        <v>TOTAL COST</v>
      </c>
      <c r="P43" s="642">
        <f>SUM(P35:P41)</f>
        <v>0</v>
      </c>
      <c r="Q43" s="643"/>
      <c r="R43" s="80"/>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row>
    <row r="44" spans="1:44" s="63" customFormat="1" ht="9.75" customHeight="1" thickBot="1" x14ac:dyDescent="0.25">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row>
    <row r="45" spans="1:44" s="34" customFormat="1" ht="15" customHeight="1" x14ac:dyDescent="0.25">
      <c r="A45" s="579" t="s">
        <v>69</v>
      </c>
      <c r="B45" s="580"/>
      <c r="C45" s="580"/>
      <c r="D45" s="580"/>
      <c r="E45" s="580"/>
      <c r="F45" s="580"/>
      <c r="G45" s="634" t="s">
        <v>68</v>
      </c>
      <c r="H45" s="634"/>
      <c r="I45" s="632" t="s">
        <v>165</v>
      </c>
      <c r="J45" s="632"/>
      <c r="K45" s="632"/>
      <c r="L45" s="632"/>
      <c r="M45" s="632"/>
      <c r="N45" s="632" t="s">
        <v>67</v>
      </c>
      <c r="O45" s="633"/>
      <c r="P45" s="585" t="s">
        <v>1</v>
      </c>
      <c r="Q45" s="596"/>
      <c r="R45" s="80"/>
      <c r="S45" s="102"/>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row>
    <row r="46" spans="1:44" s="38" customFormat="1" ht="15" customHeight="1" x14ac:dyDescent="0.25">
      <c r="A46" s="41" t="str">
        <f>'Est. of Hours'!A12</f>
        <v>I.  User Defined Task 1</v>
      </c>
      <c r="B46" s="40"/>
      <c r="C46" s="40"/>
      <c r="D46" s="40"/>
      <c r="E46" s="40"/>
      <c r="F46" s="40"/>
      <c r="G46" s="635">
        <f>'Est. of Hours'!T12*(1+$O$36)</f>
        <v>0</v>
      </c>
      <c r="H46" s="636"/>
      <c r="I46" s="635">
        <f>IF($G$58=0,0,ROUND((G46*$B$37)+($P$38*(G46/$G$58)),2))</f>
        <v>0</v>
      </c>
      <c r="J46" s="637"/>
      <c r="K46" s="637"/>
      <c r="L46" s="637"/>
      <c r="M46" s="636"/>
      <c r="N46" s="630">
        <f>IF($G$58=0,0,ROUND((G46+I46-$P$38*(G46/$G$58))*$E$41,2))</f>
        <v>0</v>
      </c>
      <c r="O46" s="631"/>
      <c r="P46" s="289">
        <f>SUM(G46:O46)</f>
        <v>0</v>
      </c>
      <c r="Q46" s="290"/>
      <c r="R46" s="80"/>
      <c r="S46" s="102"/>
      <c r="T46" s="80"/>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row>
    <row r="47" spans="1:44" s="38" customFormat="1" ht="15" customHeight="1" x14ac:dyDescent="0.25">
      <c r="A47" s="41" t="str">
        <f>'Est. of Hours'!A48</f>
        <v>II.  User Defined Task 2</v>
      </c>
      <c r="B47" s="74"/>
      <c r="C47" s="74"/>
      <c r="D47" s="74"/>
      <c r="E47" s="64"/>
      <c r="F47" s="64"/>
      <c r="G47" s="635">
        <f>'Est. of Hours'!T48*(1+$O$36)</f>
        <v>0</v>
      </c>
      <c r="H47" s="636"/>
      <c r="I47" s="635">
        <f t="shared" ref="I47:I57" si="3">IF($G$58=0,0,ROUND((G47*$B$37)+($P$38*(G47/$G$58)),2))</f>
        <v>0</v>
      </c>
      <c r="J47" s="637"/>
      <c r="K47" s="637"/>
      <c r="L47" s="637"/>
      <c r="M47" s="636"/>
      <c r="N47" s="630">
        <f t="shared" ref="N47:N57" si="4">IF($G$58=0,0,ROUND((G47+I47-$P$38*(G47/$G$58))*$E$41,2))</f>
        <v>0</v>
      </c>
      <c r="O47" s="631"/>
      <c r="P47" s="289">
        <f t="shared" ref="P47:P52" si="5">SUM(G47:O47)</f>
        <v>0</v>
      </c>
      <c r="Q47" s="290"/>
      <c r="R47" s="80"/>
      <c r="S47" s="102"/>
      <c r="T47" s="80"/>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row>
    <row r="48" spans="1:44" s="38" customFormat="1" ht="15" customHeight="1" x14ac:dyDescent="0.25">
      <c r="A48" s="41" t="str">
        <f>'Est. of Hours'!A84</f>
        <v>III.  User Defined Task 3</v>
      </c>
      <c r="B48" s="64"/>
      <c r="C48" s="64"/>
      <c r="D48" s="74"/>
      <c r="E48" s="74"/>
      <c r="F48" s="74"/>
      <c r="G48" s="635">
        <f>'Est. of Hours'!T84*(1+$O$36)</f>
        <v>0</v>
      </c>
      <c r="H48" s="636"/>
      <c r="I48" s="635">
        <f t="shared" si="3"/>
        <v>0</v>
      </c>
      <c r="J48" s="637"/>
      <c r="K48" s="637"/>
      <c r="L48" s="637"/>
      <c r="M48" s="636"/>
      <c r="N48" s="630">
        <f t="shared" si="4"/>
        <v>0</v>
      </c>
      <c r="O48" s="631"/>
      <c r="P48" s="289">
        <f t="shared" si="5"/>
        <v>0</v>
      </c>
      <c r="Q48" s="290"/>
      <c r="R48" s="80"/>
      <c r="S48" s="102"/>
      <c r="T48" s="80"/>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row>
    <row r="49" spans="1:44" s="38" customFormat="1" ht="15" customHeight="1" x14ac:dyDescent="0.25">
      <c r="A49" s="41" t="str">
        <f>'Est. of Hours'!A120</f>
        <v>IV.  User Defined Task 4</v>
      </c>
      <c r="B49" s="40"/>
      <c r="C49" s="40"/>
      <c r="D49" s="40"/>
      <c r="E49" s="40"/>
      <c r="F49" s="40"/>
      <c r="G49" s="635">
        <f>'Est. of Hours'!T120*(1+$O$36)</f>
        <v>0</v>
      </c>
      <c r="H49" s="636"/>
      <c r="I49" s="635">
        <f t="shared" si="3"/>
        <v>0</v>
      </c>
      <c r="J49" s="637"/>
      <c r="K49" s="637"/>
      <c r="L49" s="637"/>
      <c r="M49" s="636"/>
      <c r="N49" s="630">
        <f t="shared" si="4"/>
        <v>0</v>
      </c>
      <c r="O49" s="631"/>
      <c r="P49" s="289">
        <f t="shared" si="5"/>
        <v>0</v>
      </c>
      <c r="Q49" s="290"/>
      <c r="R49" s="80"/>
      <c r="S49" s="102"/>
      <c r="T49" s="80" t="s">
        <v>155</v>
      </c>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row>
    <row r="50" spans="1:44" s="38" customFormat="1" ht="15" customHeight="1" x14ac:dyDescent="0.25">
      <c r="A50" s="41" t="str">
        <f>'Est. of Hours'!A156</f>
        <v>V.  User Defined Task 5</v>
      </c>
      <c r="B50" s="64"/>
      <c r="C50" s="64"/>
      <c r="D50" s="74"/>
      <c r="E50" s="74"/>
      <c r="F50" s="74"/>
      <c r="G50" s="635">
        <f>'Est. of Hours'!T156*(1+$O$36)</f>
        <v>0</v>
      </c>
      <c r="H50" s="636"/>
      <c r="I50" s="635">
        <f t="shared" si="3"/>
        <v>0</v>
      </c>
      <c r="J50" s="637"/>
      <c r="K50" s="637"/>
      <c r="L50" s="637"/>
      <c r="M50" s="636"/>
      <c r="N50" s="630">
        <f t="shared" si="4"/>
        <v>0</v>
      </c>
      <c r="O50" s="631"/>
      <c r="P50" s="289">
        <f t="shared" si="5"/>
        <v>0</v>
      </c>
      <c r="Q50" s="290"/>
      <c r="R50" s="80"/>
      <c r="S50" s="102"/>
      <c r="T50" s="80"/>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row>
    <row r="51" spans="1:44" s="38" customFormat="1" ht="15" customHeight="1" x14ac:dyDescent="0.25">
      <c r="A51" s="41" t="str">
        <f>'Est. of Hours'!A192</f>
        <v>VI.  User Defined Task 6</v>
      </c>
      <c r="B51" s="40"/>
      <c r="C51" s="40"/>
      <c r="D51" s="40"/>
      <c r="E51" s="40"/>
      <c r="F51" s="40"/>
      <c r="G51" s="635">
        <f>'Est. of Hours'!T192*(1+$O$36)</f>
        <v>0</v>
      </c>
      <c r="H51" s="636"/>
      <c r="I51" s="635">
        <f t="shared" si="3"/>
        <v>0</v>
      </c>
      <c r="J51" s="637"/>
      <c r="K51" s="637"/>
      <c r="L51" s="637"/>
      <c r="M51" s="636"/>
      <c r="N51" s="630">
        <f t="shared" si="4"/>
        <v>0</v>
      </c>
      <c r="O51" s="631"/>
      <c r="P51" s="289">
        <f t="shared" si="5"/>
        <v>0</v>
      </c>
      <c r="Q51" s="290"/>
      <c r="R51" s="80"/>
      <c r="S51" s="102"/>
      <c r="T51" s="80"/>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row>
    <row r="52" spans="1:44" s="38" customFormat="1" ht="15" customHeight="1" x14ac:dyDescent="0.25">
      <c r="A52" s="41" t="str">
        <f>'Est. of Hours'!A228</f>
        <v>VII.  User Defined Task 7</v>
      </c>
      <c r="B52" s="40"/>
      <c r="C52" s="40"/>
      <c r="D52" s="40"/>
      <c r="E52" s="40"/>
      <c r="F52" s="40"/>
      <c r="G52" s="635">
        <f>'Est. of Hours'!T228*(1+$O$36)</f>
        <v>0</v>
      </c>
      <c r="H52" s="636"/>
      <c r="I52" s="635">
        <f t="shared" si="3"/>
        <v>0</v>
      </c>
      <c r="J52" s="637"/>
      <c r="K52" s="637"/>
      <c r="L52" s="637"/>
      <c r="M52" s="636"/>
      <c r="N52" s="630">
        <f t="shared" si="4"/>
        <v>0</v>
      </c>
      <c r="O52" s="631"/>
      <c r="P52" s="289">
        <f t="shared" si="5"/>
        <v>0</v>
      </c>
      <c r="Q52" s="290"/>
      <c r="R52" s="80"/>
      <c r="S52" s="102"/>
      <c r="T52" s="80"/>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row>
    <row r="53" spans="1:44" s="38" customFormat="1" ht="15" customHeight="1" x14ac:dyDescent="0.25">
      <c r="A53" s="41" t="str">
        <f>'Est. of Hours'!A264</f>
        <v>VIII.  User Defined Task 8</v>
      </c>
      <c r="B53" s="40"/>
      <c r="C53" s="40"/>
      <c r="D53" s="40"/>
      <c r="E53" s="40"/>
      <c r="F53" s="40"/>
      <c r="G53" s="635">
        <f>'Est. of Hours'!T264*(1+$O$36)</f>
        <v>0</v>
      </c>
      <c r="H53" s="636"/>
      <c r="I53" s="635">
        <f t="shared" si="3"/>
        <v>0</v>
      </c>
      <c r="J53" s="637"/>
      <c r="K53" s="637"/>
      <c r="L53" s="637"/>
      <c r="M53" s="636"/>
      <c r="N53" s="630">
        <f t="shared" si="4"/>
        <v>0</v>
      </c>
      <c r="O53" s="631"/>
      <c r="P53" s="289">
        <f t="shared" ref="P53:P57" si="6">SUM(G53:O53)</f>
        <v>0</v>
      </c>
      <c r="Q53" s="290"/>
      <c r="R53" s="80"/>
      <c r="S53" s="102"/>
      <c r="T53" s="80"/>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row>
    <row r="54" spans="1:44" s="38" customFormat="1" ht="15" customHeight="1" x14ac:dyDescent="0.25">
      <c r="A54" s="41" t="str">
        <f>'Est. of Hours'!A300</f>
        <v>IX.  User Defined Task 9</v>
      </c>
      <c r="B54" s="40"/>
      <c r="C54" s="40"/>
      <c r="D54" s="40"/>
      <c r="E54" s="40"/>
      <c r="F54" s="40"/>
      <c r="G54" s="635">
        <f>'Est. of Hours'!T300*(1+$O$36)</f>
        <v>0</v>
      </c>
      <c r="H54" s="636"/>
      <c r="I54" s="635">
        <f t="shared" si="3"/>
        <v>0</v>
      </c>
      <c r="J54" s="637"/>
      <c r="K54" s="637"/>
      <c r="L54" s="637"/>
      <c r="M54" s="636"/>
      <c r="N54" s="630">
        <f t="shared" si="4"/>
        <v>0</v>
      </c>
      <c r="O54" s="631"/>
      <c r="P54" s="289">
        <f t="shared" si="6"/>
        <v>0</v>
      </c>
      <c r="Q54" s="290"/>
      <c r="R54" s="80"/>
      <c r="S54" s="102"/>
      <c r="T54" s="80"/>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row>
    <row r="55" spans="1:44" s="38" customFormat="1" ht="15" customHeight="1" x14ac:dyDescent="0.25">
      <c r="A55" s="41" t="str">
        <f>'Est. of Hours'!A336</f>
        <v>X.  User Defined Task 10</v>
      </c>
      <c r="B55" s="40"/>
      <c r="C55" s="40"/>
      <c r="D55" s="40"/>
      <c r="E55" s="40"/>
      <c r="F55" s="40"/>
      <c r="G55" s="635">
        <f>'Est. of Hours'!T336*(1+$O$36)</f>
        <v>0</v>
      </c>
      <c r="H55" s="636"/>
      <c r="I55" s="635">
        <f t="shared" si="3"/>
        <v>0</v>
      </c>
      <c r="J55" s="637"/>
      <c r="K55" s="637"/>
      <c r="L55" s="637"/>
      <c r="M55" s="636"/>
      <c r="N55" s="630">
        <f t="shared" si="4"/>
        <v>0</v>
      </c>
      <c r="O55" s="631"/>
      <c r="P55" s="289">
        <f t="shared" si="6"/>
        <v>0</v>
      </c>
      <c r="Q55" s="290"/>
      <c r="R55" s="80"/>
      <c r="S55" s="102"/>
      <c r="T55" s="80"/>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row>
    <row r="56" spans="1:44" s="38" customFormat="1" ht="15" customHeight="1" x14ac:dyDescent="0.25">
      <c r="A56" s="41" t="str">
        <f>'Est. of Hours'!A372</f>
        <v>XI.  User Defined Task 11</v>
      </c>
      <c r="B56" s="40"/>
      <c r="C56" s="40"/>
      <c r="D56" s="40"/>
      <c r="E56" s="40"/>
      <c r="F56" s="40"/>
      <c r="G56" s="635">
        <f>'Est. of Hours'!T372*(1+$O$36)</f>
        <v>0</v>
      </c>
      <c r="H56" s="636"/>
      <c r="I56" s="635">
        <f t="shared" si="3"/>
        <v>0</v>
      </c>
      <c r="J56" s="637"/>
      <c r="K56" s="637"/>
      <c r="L56" s="637"/>
      <c r="M56" s="636"/>
      <c r="N56" s="630">
        <f t="shared" si="4"/>
        <v>0</v>
      </c>
      <c r="O56" s="631"/>
      <c r="P56" s="289">
        <f t="shared" si="6"/>
        <v>0</v>
      </c>
      <c r="Q56" s="290"/>
      <c r="R56" s="80"/>
      <c r="S56" s="102"/>
      <c r="T56" s="80"/>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row>
    <row r="57" spans="1:44" s="38" customFormat="1" ht="15" customHeight="1" x14ac:dyDescent="0.25">
      <c r="A57" s="41" t="str">
        <f>'Est. of Hours'!A408</f>
        <v>XII.  User Defined Task 12</v>
      </c>
      <c r="B57" s="40"/>
      <c r="C57" s="40"/>
      <c r="D57" s="40"/>
      <c r="E57" s="40"/>
      <c r="F57" s="40"/>
      <c r="G57" s="635">
        <f>'Est. of Hours'!T408*(1+$O$36)</f>
        <v>0</v>
      </c>
      <c r="H57" s="636"/>
      <c r="I57" s="635">
        <f t="shared" si="3"/>
        <v>0</v>
      </c>
      <c r="J57" s="637"/>
      <c r="K57" s="637"/>
      <c r="L57" s="637"/>
      <c r="M57" s="636"/>
      <c r="N57" s="630">
        <f t="shared" si="4"/>
        <v>0</v>
      </c>
      <c r="O57" s="631"/>
      <c r="P57" s="289">
        <f t="shared" si="6"/>
        <v>0</v>
      </c>
      <c r="Q57" s="290"/>
      <c r="R57" s="80"/>
      <c r="S57" s="102"/>
      <c r="T57" s="80"/>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row>
    <row r="58" spans="1:44" s="38" customFormat="1" ht="15" customHeight="1" thickBot="1" x14ac:dyDescent="0.3">
      <c r="A58" s="53"/>
      <c r="B58" s="57"/>
      <c r="C58" s="57"/>
      <c r="D58" s="57"/>
      <c r="E58" s="57"/>
      <c r="F58" s="57"/>
      <c r="G58" s="638">
        <f>SUM(G46:G57)</f>
        <v>0</v>
      </c>
      <c r="H58" s="639"/>
      <c r="I58" s="638">
        <f>SUM(I46:M57)</f>
        <v>0</v>
      </c>
      <c r="J58" s="640"/>
      <c r="K58" s="640"/>
      <c r="L58" s="640"/>
      <c r="M58" s="641"/>
      <c r="N58" s="644">
        <f>SUM(N46:O57)</f>
        <v>0</v>
      </c>
      <c r="O58" s="641"/>
      <c r="P58" s="291">
        <f t="shared" ref="P58" si="7">SUM(G58:O58)</f>
        <v>0</v>
      </c>
      <c r="Q58" s="292"/>
      <c r="R58" s="80"/>
      <c r="S58" s="102"/>
      <c r="T58" s="80"/>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row>
    <row r="59" spans="1:44" s="63" customFormat="1" x14ac:dyDescent="0.2">
      <c r="R59" s="80"/>
      <c r="T59" s="331" t="s">
        <v>170</v>
      </c>
      <c r="U59" s="332"/>
      <c r="V59" s="332"/>
      <c r="W59" s="80"/>
      <c r="X59" s="80"/>
      <c r="Y59" s="80"/>
      <c r="Z59" s="80"/>
      <c r="AA59" s="80"/>
      <c r="AB59" s="80"/>
      <c r="AC59" s="80"/>
      <c r="AD59" s="80"/>
      <c r="AE59" s="80"/>
      <c r="AF59" s="80"/>
      <c r="AG59" s="80"/>
      <c r="AH59" s="80"/>
      <c r="AI59" s="80"/>
      <c r="AJ59" s="80"/>
      <c r="AK59" s="80"/>
      <c r="AL59" s="80"/>
      <c r="AM59" s="80"/>
      <c r="AN59" s="80"/>
      <c r="AO59" s="80"/>
      <c r="AP59" s="80"/>
      <c r="AQ59" s="80"/>
      <c r="AR59" s="80"/>
    </row>
    <row r="60" spans="1:44" s="34" customFormat="1" x14ac:dyDescent="0.2">
      <c r="A60" s="63"/>
      <c r="B60" s="63"/>
      <c r="C60" s="63"/>
      <c r="D60" s="63"/>
      <c r="E60" s="63"/>
      <c r="F60" s="63"/>
      <c r="G60" s="63"/>
      <c r="H60" s="63"/>
      <c r="I60" s="63"/>
      <c r="J60" s="63"/>
      <c r="K60" s="63"/>
      <c r="L60" s="63"/>
      <c r="M60" s="63"/>
      <c r="N60" s="63"/>
      <c r="O60" s="63"/>
      <c r="P60" s="63"/>
      <c r="Q60" s="63"/>
      <c r="R60" s="80"/>
      <c r="S60" s="63"/>
      <c r="T60" s="333" t="s">
        <v>171</v>
      </c>
      <c r="U60" s="333" t="s">
        <v>172</v>
      </c>
      <c r="V60" s="334" t="s">
        <v>173</v>
      </c>
      <c r="W60" s="80"/>
      <c r="X60" s="80"/>
      <c r="Y60" s="80"/>
      <c r="Z60" s="80"/>
      <c r="AA60" s="80"/>
      <c r="AB60" s="80"/>
      <c r="AC60" s="80"/>
      <c r="AD60" s="80"/>
      <c r="AE60" s="80"/>
      <c r="AF60" s="80"/>
      <c r="AG60" s="80"/>
      <c r="AH60" s="80"/>
      <c r="AI60" s="80"/>
      <c r="AJ60" s="80"/>
      <c r="AK60" s="80"/>
      <c r="AL60" s="80"/>
      <c r="AM60" s="80"/>
      <c r="AN60" s="80"/>
      <c r="AO60" s="80"/>
      <c r="AP60" s="80"/>
      <c r="AQ60" s="80"/>
      <c r="AR60" s="80"/>
    </row>
    <row r="61" spans="1:44" s="34" customFormat="1" x14ac:dyDescent="0.2">
      <c r="A61" s="63"/>
      <c r="B61" s="63"/>
      <c r="C61" s="63"/>
      <c r="D61" s="63"/>
      <c r="E61" s="63"/>
      <c r="F61" s="63"/>
      <c r="G61" s="63"/>
      <c r="H61" s="63"/>
      <c r="I61" s="63"/>
      <c r="J61" s="63"/>
      <c r="K61" s="63"/>
      <c r="L61" s="63"/>
      <c r="M61" s="63"/>
      <c r="N61" s="63"/>
      <c r="O61" s="326" t="s">
        <v>174</v>
      </c>
      <c r="P61" s="327">
        <f>T61+U61+V61</f>
        <v>0</v>
      </c>
      <c r="Q61" s="327"/>
      <c r="R61" s="80"/>
      <c r="S61" s="63"/>
      <c r="T61" s="337">
        <f>T38</f>
        <v>0</v>
      </c>
      <c r="U61" s="338">
        <f>T35</f>
        <v>0</v>
      </c>
      <c r="V61" s="335">
        <f>T37</f>
        <v>0</v>
      </c>
      <c r="W61" s="80"/>
      <c r="X61" s="80"/>
      <c r="Y61" s="80"/>
      <c r="Z61" s="80"/>
      <c r="AA61" s="80"/>
      <c r="AB61" s="80"/>
      <c r="AC61" s="80"/>
      <c r="AD61" s="80"/>
      <c r="AE61" s="80"/>
      <c r="AF61" s="80"/>
      <c r="AG61" s="80"/>
      <c r="AH61" s="80"/>
      <c r="AI61" s="80"/>
      <c r="AJ61" s="80"/>
      <c r="AK61" s="80"/>
      <c r="AL61" s="80"/>
      <c r="AM61" s="80"/>
      <c r="AN61" s="80"/>
      <c r="AO61" s="80"/>
      <c r="AP61" s="80"/>
      <c r="AQ61" s="80"/>
      <c r="AR61" s="80"/>
    </row>
    <row r="62" spans="1:44" s="34" customFormat="1" x14ac:dyDescent="0.2">
      <c r="A62" s="63"/>
      <c r="B62" s="63"/>
      <c r="C62" s="63"/>
      <c r="D62" s="63"/>
      <c r="E62" s="63"/>
      <c r="F62" s="63"/>
      <c r="G62" s="63"/>
      <c r="H62" s="63"/>
      <c r="I62" s="63"/>
      <c r="J62" s="63"/>
      <c r="K62" s="63"/>
      <c r="L62" s="63"/>
      <c r="M62" s="63"/>
      <c r="N62" s="63"/>
      <c r="O62" s="326" t="s">
        <v>186</v>
      </c>
      <c r="P62" s="327">
        <f t="shared" ref="P62:P64" si="8">T62+U62+V62</f>
        <v>0</v>
      </c>
      <c r="Q62" s="327"/>
      <c r="R62" s="80"/>
      <c r="T62" s="337"/>
      <c r="U62" s="337"/>
      <c r="V62" s="335"/>
      <c r="W62" s="80"/>
      <c r="X62" s="80"/>
      <c r="Y62" s="80"/>
      <c r="Z62" s="80"/>
      <c r="AA62" s="80"/>
      <c r="AB62" s="80"/>
      <c r="AC62" s="80"/>
      <c r="AD62" s="80"/>
      <c r="AE62" s="80"/>
      <c r="AF62" s="80"/>
      <c r="AG62" s="80"/>
      <c r="AH62" s="80"/>
      <c r="AI62" s="80"/>
      <c r="AJ62" s="80"/>
      <c r="AK62" s="80"/>
      <c r="AL62" s="80"/>
      <c r="AM62" s="80"/>
      <c r="AN62" s="80"/>
      <c r="AO62" s="80"/>
      <c r="AP62" s="80"/>
      <c r="AQ62" s="80"/>
      <c r="AR62" s="80"/>
    </row>
    <row r="63" spans="1:44" s="34" customFormat="1" x14ac:dyDescent="0.2">
      <c r="A63" s="63"/>
      <c r="B63" s="63"/>
      <c r="C63" s="63"/>
      <c r="D63" s="63"/>
      <c r="E63" s="63"/>
      <c r="F63" s="63"/>
      <c r="G63" s="63"/>
      <c r="H63" s="63"/>
      <c r="I63" s="63"/>
      <c r="J63" s="63"/>
      <c r="K63" s="63"/>
      <c r="L63" s="63"/>
      <c r="M63" s="63"/>
      <c r="N63" s="63"/>
      <c r="O63" s="326" t="s">
        <v>186</v>
      </c>
      <c r="P63" s="327">
        <f t="shared" si="8"/>
        <v>0</v>
      </c>
      <c r="Q63" s="327"/>
      <c r="R63" s="80"/>
      <c r="T63" s="337"/>
      <c r="U63" s="337"/>
      <c r="V63" s="335"/>
      <c r="W63" s="80"/>
      <c r="X63" s="80"/>
      <c r="Y63" s="80"/>
      <c r="Z63" s="80"/>
      <c r="AA63" s="80"/>
      <c r="AB63" s="80"/>
      <c r="AC63" s="80"/>
      <c r="AD63" s="80"/>
      <c r="AE63" s="80"/>
      <c r="AF63" s="80"/>
      <c r="AG63" s="80"/>
      <c r="AH63" s="80"/>
      <c r="AI63" s="80"/>
      <c r="AJ63" s="80"/>
      <c r="AK63" s="80"/>
      <c r="AL63" s="80"/>
      <c r="AM63" s="80"/>
      <c r="AN63" s="80"/>
      <c r="AO63" s="80"/>
      <c r="AP63" s="80"/>
      <c r="AQ63" s="80"/>
      <c r="AR63" s="80"/>
    </row>
    <row r="64" spans="1:44" s="34" customFormat="1" ht="15.75" thickBot="1" x14ac:dyDescent="0.25">
      <c r="A64" s="63"/>
      <c r="B64" s="63"/>
      <c r="C64" s="63"/>
      <c r="D64" s="63"/>
      <c r="E64" s="63"/>
      <c r="F64" s="63"/>
      <c r="G64" s="63"/>
      <c r="H64" s="63"/>
      <c r="I64" s="63"/>
      <c r="J64" s="63"/>
      <c r="K64" s="63"/>
      <c r="L64" s="63"/>
      <c r="M64" s="63"/>
      <c r="N64" s="63"/>
      <c r="O64" s="326" t="s">
        <v>186</v>
      </c>
      <c r="P64" s="327">
        <f t="shared" si="8"/>
        <v>0</v>
      </c>
      <c r="Q64" s="327"/>
      <c r="R64" s="80"/>
      <c r="T64" s="339"/>
      <c r="U64" s="339"/>
      <c r="V64" s="336"/>
      <c r="W64" s="80"/>
      <c r="X64" s="80"/>
      <c r="Y64" s="80"/>
      <c r="Z64" s="80"/>
      <c r="AA64" s="80"/>
      <c r="AB64" s="80"/>
      <c r="AC64" s="80"/>
      <c r="AD64" s="80"/>
      <c r="AE64" s="80"/>
      <c r="AF64" s="80"/>
      <c r="AG64" s="80"/>
      <c r="AH64" s="80"/>
      <c r="AI64" s="80"/>
      <c r="AJ64" s="80"/>
      <c r="AK64" s="80"/>
      <c r="AL64" s="80"/>
      <c r="AM64" s="80"/>
      <c r="AN64" s="80"/>
      <c r="AO64" s="80"/>
      <c r="AP64" s="80"/>
      <c r="AQ64" s="80"/>
      <c r="AR64" s="80"/>
    </row>
    <row r="65" spans="1:44" s="33" customFormat="1" ht="16.5" thickBot="1" x14ac:dyDescent="0.3">
      <c r="A65" s="63"/>
      <c r="B65" s="63"/>
      <c r="C65" s="63"/>
      <c r="D65" s="63"/>
      <c r="E65" s="63"/>
      <c r="F65" s="63"/>
      <c r="G65" s="63"/>
      <c r="H65" s="63"/>
      <c r="I65" s="63"/>
      <c r="J65" s="63"/>
      <c r="K65" s="63"/>
      <c r="L65" s="63"/>
      <c r="M65" s="63"/>
      <c r="N65" s="63"/>
      <c r="O65" s="328" t="s">
        <v>175</v>
      </c>
      <c r="P65" s="329">
        <f>P61+P62+P63+P64</f>
        <v>0</v>
      </c>
      <c r="Q65" s="330"/>
      <c r="R65" s="80"/>
      <c r="S65" s="34"/>
      <c r="T65" s="338">
        <f>SUM(T61:T64)</f>
        <v>0</v>
      </c>
      <c r="U65" s="338">
        <f>SUM(U61:U64)</f>
        <v>0</v>
      </c>
      <c r="V65" s="335">
        <f>SUM(V61:V64)</f>
        <v>0</v>
      </c>
      <c r="W65" s="80"/>
      <c r="X65" s="80"/>
      <c r="Y65" s="80"/>
      <c r="Z65" s="80"/>
      <c r="AA65" s="80"/>
      <c r="AB65" s="80"/>
      <c r="AC65" s="80"/>
      <c r="AD65" s="80"/>
      <c r="AE65" s="80"/>
      <c r="AF65" s="80"/>
      <c r="AG65" s="80"/>
      <c r="AH65" s="80"/>
      <c r="AI65" s="80"/>
      <c r="AJ65" s="80"/>
      <c r="AK65" s="80"/>
      <c r="AL65" s="80"/>
      <c r="AM65" s="80"/>
      <c r="AN65" s="80"/>
      <c r="AO65" s="80"/>
      <c r="AP65" s="80"/>
      <c r="AQ65" s="80"/>
      <c r="AR65" s="80"/>
    </row>
    <row r="66" spans="1:44" s="63" customFormat="1" x14ac:dyDescent="0.2">
      <c r="A66" s="101"/>
      <c r="B66" s="101"/>
      <c r="C66" s="101"/>
      <c r="D66" s="101"/>
      <c r="E66" s="101"/>
      <c r="F66" s="101"/>
      <c r="G66" s="101"/>
      <c r="H66" s="101"/>
      <c r="I66" s="101"/>
      <c r="J66" s="101"/>
      <c r="K66" s="101"/>
      <c r="L66" s="101"/>
      <c r="M66" s="101"/>
      <c r="N66" s="101"/>
      <c r="O66" s="101"/>
      <c r="P66" s="101"/>
      <c r="Q66" s="101"/>
      <c r="R66" s="80"/>
      <c r="S66" s="80"/>
      <c r="T66" s="80"/>
      <c r="U66" s="80"/>
      <c r="V66" s="80"/>
      <c r="W66" s="100"/>
      <c r="X66" s="80"/>
      <c r="Y66" s="80"/>
      <c r="Z66" s="80"/>
      <c r="AA66" s="80"/>
      <c r="AB66" s="80"/>
      <c r="AC66" s="80"/>
      <c r="AD66" s="80"/>
      <c r="AE66" s="80"/>
      <c r="AF66" s="80"/>
      <c r="AG66" s="80"/>
      <c r="AH66" s="80"/>
      <c r="AI66" s="80"/>
      <c r="AJ66" s="80"/>
      <c r="AK66" s="80"/>
      <c r="AL66" s="80"/>
      <c r="AM66" s="80"/>
      <c r="AN66" s="80"/>
      <c r="AO66" s="80"/>
      <c r="AP66" s="80"/>
      <c r="AQ66" s="80"/>
      <c r="AR66" s="80"/>
    </row>
    <row r="67" spans="1:44" s="63" customFormat="1" ht="15.75" x14ac:dyDescent="0.25">
      <c r="A67" s="340" t="s">
        <v>177</v>
      </c>
      <c r="B67" s="101"/>
      <c r="C67" s="101"/>
      <c r="D67" s="101"/>
      <c r="E67" s="101"/>
      <c r="F67" s="101"/>
      <c r="G67" s="101"/>
      <c r="H67" s="101"/>
      <c r="I67" s="101"/>
      <c r="J67" s="101"/>
      <c r="K67" s="101"/>
      <c r="L67" s="101"/>
      <c r="M67" s="101"/>
      <c r="N67" s="101"/>
      <c r="O67" s="101"/>
      <c r="P67" s="101"/>
      <c r="Q67" s="101"/>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row>
    <row r="68" spans="1:44" s="34" customFormat="1" x14ac:dyDescent="0.2">
      <c r="A68" s="101"/>
      <c r="B68" s="101"/>
      <c r="C68" s="101"/>
      <c r="D68" s="101"/>
      <c r="E68" s="101"/>
      <c r="F68" s="101"/>
      <c r="G68" s="101"/>
      <c r="H68" s="101"/>
      <c r="I68" s="101"/>
      <c r="J68" s="101"/>
      <c r="K68" s="101"/>
      <c r="L68" s="101"/>
      <c r="M68" s="101"/>
      <c r="N68" s="101"/>
      <c r="O68" s="101"/>
      <c r="P68" s="101"/>
      <c r="Q68" s="101"/>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row>
    <row r="69" spans="1:44" s="34" customFormat="1" x14ac:dyDescent="0.2">
      <c r="A69" s="101"/>
      <c r="B69" s="101"/>
      <c r="C69" s="101"/>
      <c r="D69" s="101"/>
      <c r="E69" s="101"/>
      <c r="F69" s="101"/>
      <c r="G69" s="101"/>
      <c r="H69" s="101"/>
      <c r="I69" s="101"/>
      <c r="J69" s="101"/>
      <c r="K69" s="101"/>
      <c r="L69" s="101"/>
      <c r="M69" s="101"/>
      <c r="N69" s="101"/>
      <c r="O69" s="101"/>
      <c r="P69" s="101"/>
      <c r="Q69" s="101"/>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row>
    <row r="70" spans="1:44" s="34" customFormat="1" x14ac:dyDescent="0.2">
      <c r="A70" s="101"/>
      <c r="B70" s="101"/>
      <c r="C70" s="101"/>
      <c r="D70" s="101"/>
      <c r="E70" s="101"/>
      <c r="F70" s="101"/>
      <c r="G70" s="101"/>
      <c r="H70" s="101"/>
      <c r="I70" s="101"/>
      <c r="J70" s="101"/>
      <c r="K70" s="101"/>
      <c r="L70" s="101"/>
      <c r="M70" s="101"/>
      <c r="N70" s="101"/>
      <c r="O70" s="101"/>
      <c r="P70" s="101"/>
      <c r="Q70" s="101"/>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row>
    <row r="71" spans="1:44" s="34" customFormat="1" x14ac:dyDescent="0.2">
      <c r="A71" s="101"/>
      <c r="B71" s="101"/>
      <c r="C71" s="101"/>
      <c r="D71" s="101"/>
      <c r="E71" s="101"/>
      <c r="F71" s="101"/>
      <c r="G71" s="101"/>
      <c r="H71" s="101"/>
      <c r="I71" s="101"/>
      <c r="J71" s="101"/>
      <c r="K71" s="101"/>
      <c r="L71" s="101"/>
      <c r="M71" s="101"/>
      <c r="N71" s="101"/>
      <c r="O71" s="101"/>
      <c r="P71" s="101"/>
      <c r="Q71" s="101"/>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row>
    <row r="72" spans="1:44" s="33" customFormat="1" x14ac:dyDescent="0.2">
      <c r="A72" s="101"/>
      <c r="B72" s="101"/>
      <c r="C72" s="101"/>
      <c r="D72" s="101"/>
      <c r="E72" s="101"/>
      <c r="F72" s="101"/>
      <c r="G72" s="101"/>
      <c r="H72" s="101"/>
      <c r="I72" s="101"/>
      <c r="J72" s="101"/>
      <c r="K72" s="101"/>
      <c r="L72" s="101"/>
      <c r="M72" s="101"/>
      <c r="N72" s="101"/>
      <c r="O72" s="101"/>
      <c r="P72" s="101"/>
      <c r="Q72" s="101"/>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row>
    <row r="73" spans="1:44" s="33" customFormat="1" x14ac:dyDescent="0.2">
      <c r="A73" s="101"/>
      <c r="B73" s="101"/>
      <c r="C73" s="101"/>
      <c r="D73" s="101"/>
      <c r="E73" s="101"/>
      <c r="F73" s="101"/>
      <c r="G73" s="101"/>
      <c r="H73" s="101"/>
      <c r="I73" s="101"/>
      <c r="J73" s="101"/>
      <c r="K73" s="101"/>
      <c r="L73" s="101"/>
      <c r="M73" s="101"/>
      <c r="N73" s="101"/>
      <c r="O73" s="101"/>
      <c r="P73" s="101"/>
      <c r="Q73" s="101"/>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row>
    <row r="74" spans="1:44" s="33" customFormat="1" x14ac:dyDescent="0.2">
      <c r="A74" s="101"/>
      <c r="B74" s="101"/>
      <c r="C74" s="101"/>
      <c r="D74" s="101"/>
      <c r="E74" s="101"/>
      <c r="F74" s="101"/>
      <c r="G74" s="101"/>
      <c r="H74" s="101"/>
      <c r="I74" s="101"/>
      <c r="J74" s="101"/>
      <c r="K74" s="101"/>
      <c r="L74" s="101"/>
      <c r="M74" s="101"/>
      <c r="N74" s="101"/>
      <c r="O74" s="101"/>
      <c r="P74" s="101"/>
      <c r="Q74" s="101"/>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row>
    <row r="75" spans="1:44" s="33" customFormat="1" x14ac:dyDescent="0.2">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row>
    <row r="76" spans="1:44" s="33" customFormat="1" x14ac:dyDescent="0.2">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row>
    <row r="77" spans="1:44" s="33" customFormat="1" x14ac:dyDescent="0.2">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row>
    <row r="78" spans="1:44" s="33" customFormat="1" x14ac:dyDescent="0.2">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row>
    <row r="79" spans="1:44" s="33" customFormat="1" x14ac:dyDescent="0.2">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row>
    <row r="80" spans="1:44" s="33" customFormat="1" x14ac:dyDescent="0.2">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row>
    <row r="81" spans="1:44" s="33" customFormat="1" x14ac:dyDescent="0.2">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row>
    <row r="82" spans="1:44" s="33" customFormat="1" x14ac:dyDescent="0.2">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row>
    <row r="83" spans="1:44" s="33" customFormat="1" x14ac:dyDescent="0.2">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row>
    <row r="84" spans="1:44" s="33" customFormat="1" x14ac:dyDescent="0.2">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row>
    <row r="85" spans="1:44" s="33" customFormat="1" x14ac:dyDescent="0.2">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row>
    <row r="86" spans="1:44" s="33" customFormat="1" x14ac:dyDescent="0.2">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row>
    <row r="87" spans="1:44" s="33" customFormat="1" x14ac:dyDescent="0.2">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row>
    <row r="88" spans="1:44" s="33" customFormat="1" x14ac:dyDescent="0.2">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row>
    <row r="89" spans="1:44" s="33" customFormat="1" x14ac:dyDescent="0.2">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row>
    <row r="90" spans="1:44" s="33" customFormat="1" x14ac:dyDescent="0.2">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row>
    <row r="91" spans="1:44" s="33" customFormat="1" x14ac:dyDescent="0.2">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row>
    <row r="92" spans="1:44" s="33" customFormat="1" x14ac:dyDescent="0.2">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row>
    <row r="93" spans="1:44" s="33" customFormat="1" x14ac:dyDescent="0.2">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row>
    <row r="94" spans="1:44" s="33" customFormat="1" x14ac:dyDescent="0.2">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row>
    <row r="95" spans="1:44" s="33" customFormat="1" x14ac:dyDescent="0.2">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row>
    <row r="96" spans="1:44" s="33" customFormat="1" x14ac:dyDescent="0.2">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row>
    <row r="97" spans="1:44" s="33" customFormat="1" x14ac:dyDescent="0.2">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row>
    <row r="98" spans="1:44" s="33" customFormat="1" x14ac:dyDescent="0.2">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row>
    <row r="99" spans="1:44" s="33" customFormat="1" x14ac:dyDescent="0.2">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row>
    <row r="100" spans="1:44" s="33" customFormat="1" x14ac:dyDescent="0.2">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row>
    <row r="101" spans="1:44" s="33" customFormat="1" x14ac:dyDescent="0.2">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row>
    <row r="102" spans="1:44" x14ac:dyDescent="0.2">
      <c r="A102" s="77"/>
      <c r="B102" s="77"/>
      <c r="C102" s="77"/>
      <c r="D102" s="77"/>
      <c r="E102" s="77"/>
      <c r="F102" s="77"/>
      <c r="G102" s="77"/>
      <c r="H102" s="77"/>
      <c r="I102" s="77"/>
      <c r="J102" s="77"/>
      <c r="K102" s="77"/>
      <c r="L102" s="77"/>
      <c r="M102" s="77"/>
      <c r="N102" s="77"/>
      <c r="O102" s="77"/>
      <c r="P102" s="77"/>
      <c r="Q102" s="77"/>
    </row>
    <row r="103" spans="1:44" x14ac:dyDescent="0.2">
      <c r="A103" s="77"/>
      <c r="B103" s="77"/>
      <c r="C103" s="77"/>
      <c r="D103" s="77"/>
      <c r="E103" s="77"/>
      <c r="F103" s="77"/>
      <c r="G103" s="77"/>
      <c r="H103" s="77"/>
      <c r="I103" s="77"/>
      <c r="J103" s="77"/>
      <c r="K103" s="77"/>
      <c r="L103" s="77"/>
      <c r="M103" s="77"/>
      <c r="N103" s="77"/>
      <c r="O103" s="77"/>
      <c r="P103" s="77"/>
      <c r="Q103" s="77"/>
    </row>
    <row r="104" spans="1:44" x14ac:dyDescent="0.2">
      <c r="A104" s="77"/>
      <c r="B104" s="77"/>
      <c r="C104" s="77"/>
      <c r="D104" s="77"/>
      <c r="E104" s="77"/>
      <c r="F104" s="77"/>
      <c r="G104" s="77"/>
      <c r="H104" s="77"/>
      <c r="I104" s="77"/>
      <c r="J104" s="77"/>
      <c r="K104" s="77"/>
      <c r="L104" s="77"/>
      <c r="M104" s="77"/>
      <c r="N104" s="77"/>
      <c r="O104" s="77"/>
      <c r="P104" s="77"/>
      <c r="Q104" s="77"/>
    </row>
    <row r="105" spans="1:44" x14ac:dyDescent="0.2">
      <c r="A105" s="77"/>
      <c r="B105" s="77"/>
      <c r="C105" s="77"/>
      <c r="D105" s="77"/>
      <c r="E105" s="77"/>
      <c r="F105" s="77"/>
      <c r="G105" s="77"/>
      <c r="H105" s="77"/>
      <c r="I105" s="77"/>
      <c r="J105" s="77"/>
      <c r="K105" s="77"/>
      <c r="L105" s="77"/>
      <c r="M105" s="77"/>
      <c r="N105" s="77"/>
      <c r="O105" s="77"/>
      <c r="P105" s="77"/>
      <c r="Q105" s="77"/>
    </row>
    <row r="106" spans="1:44" x14ac:dyDescent="0.2">
      <c r="A106" s="77"/>
      <c r="B106" s="77"/>
      <c r="C106" s="77"/>
      <c r="D106" s="77"/>
      <c r="E106" s="77"/>
      <c r="F106" s="77"/>
      <c r="G106" s="77"/>
      <c r="H106" s="77"/>
      <c r="I106" s="77"/>
      <c r="J106" s="77"/>
      <c r="K106" s="77"/>
      <c r="L106" s="77"/>
      <c r="M106" s="77"/>
      <c r="N106" s="77"/>
      <c r="O106" s="77"/>
      <c r="P106" s="77"/>
      <c r="Q106" s="77"/>
    </row>
    <row r="107" spans="1:44" x14ac:dyDescent="0.2">
      <c r="A107" s="77"/>
      <c r="B107" s="77"/>
      <c r="C107" s="77"/>
      <c r="D107" s="77"/>
      <c r="E107" s="77"/>
      <c r="F107" s="77"/>
      <c r="G107" s="77"/>
      <c r="H107" s="77"/>
      <c r="I107" s="77"/>
      <c r="J107" s="77"/>
      <c r="K107" s="77"/>
      <c r="L107" s="77"/>
      <c r="M107" s="77"/>
      <c r="N107" s="77"/>
      <c r="O107" s="77"/>
      <c r="P107" s="77"/>
      <c r="Q107" s="77"/>
    </row>
    <row r="108" spans="1:44" x14ac:dyDescent="0.2">
      <c r="A108" s="77"/>
      <c r="B108" s="77"/>
      <c r="C108" s="77"/>
      <c r="D108" s="77"/>
      <c r="E108" s="77"/>
      <c r="F108" s="77"/>
      <c r="G108" s="77"/>
      <c r="H108" s="77"/>
      <c r="I108" s="77"/>
      <c r="J108" s="77"/>
      <c r="K108" s="77"/>
      <c r="L108" s="77"/>
      <c r="M108" s="77"/>
      <c r="N108" s="77"/>
      <c r="O108" s="77"/>
      <c r="P108" s="77"/>
      <c r="Q108" s="77"/>
    </row>
    <row r="109" spans="1:44" x14ac:dyDescent="0.2">
      <c r="A109" s="77"/>
      <c r="B109" s="77"/>
      <c r="C109" s="77"/>
      <c r="D109" s="77"/>
      <c r="E109" s="77"/>
      <c r="F109" s="77"/>
      <c r="G109" s="77"/>
      <c r="H109" s="77"/>
      <c r="I109" s="77"/>
      <c r="J109" s="77"/>
      <c r="K109" s="77"/>
      <c r="L109" s="77"/>
      <c r="M109" s="77"/>
      <c r="N109" s="77"/>
      <c r="O109" s="77"/>
      <c r="P109" s="77"/>
      <c r="Q109" s="77"/>
    </row>
    <row r="110" spans="1:44" x14ac:dyDescent="0.2">
      <c r="A110" s="77"/>
      <c r="B110" s="77"/>
      <c r="C110" s="77"/>
      <c r="D110" s="77"/>
      <c r="E110" s="77"/>
      <c r="F110" s="77"/>
      <c r="G110" s="77"/>
      <c r="H110" s="77"/>
      <c r="I110" s="77"/>
      <c r="J110" s="77"/>
      <c r="K110" s="77"/>
      <c r="L110" s="77"/>
      <c r="M110" s="77"/>
      <c r="N110" s="77"/>
      <c r="O110" s="77"/>
      <c r="P110" s="77"/>
      <c r="Q110" s="77"/>
    </row>
  </sheetData>
  <sheetProtection algorithmName="SHA-512" hashValue="8H4TYGvreYCxiAdYaIMsueHcHr+/NxPsq7BSzZ9xzkBPWrsM+DmcxW6e8rGBPtMkAtk48lNWPBGj3igA9/qekg==" saltValue="bJCwaHV4UlqhAf1SFH2i3Q==" spinCount="100000" sheet="1" formatCells="0" formatColumns="0" formatRows="0"/>
  <mergeCells count="89">
    <mergeCell ref="P43:Q43"/>
    <mergeCell ref="N58:O58"/>
    <mergeCell ref="I57:M57"/>
    <mergeCell ref="N47:O47"/>
    <mergeCell ref="N48:O48"/>
    <mergeCell ref="N49:O49"/>
    <mergeCell ref="N50:O50"/>
    <mergeCell ref="N51:O51"/>
    <mergeCell ref="N52:O52"/>
    <mergeCell ref="N57:O57"/>
    <mergeCell ref="I48:M48"/>
    <mergeCell ref="I49:M49"/>
    <mergeCell ref="I50:M50"/>
    <mergeCell ref="I51:M51"/>
    <mergeCell ref="I52:M52"/>
    <mergeCell ref="I53:M53"/>
    <mergeCell ref="I54:M54"/>
    <mergeCell ref="N53:O53"/>
    <mergeCell ref="N54:O54"/>
    <mergeCell ref="N55:O55"/>
    <mergeCell ref="N56:O56"/>
    <mergeCell ref="G47:H47"/>
    <mergeCell ref="I47:M47"/>
    <mergeCell ref="G48:H48"/>
    <mergeCell ref="G49:H49"/>
    <mergeCell ref="G58:H58"/>
    <mergeCell ref="I58:M58"/>
    <mergeCell ref="G50:H50"/>
    <mergeCell ref="G51:H51"/>
    <mergeCell ref="G52:H52"/>
    <mergeCell ref="G57:H57"/>
    <mergeCell ref="G53:H53"/>
    <mergeCell ref="G54:H54"/>
    <mergeCell ref="G55:H55"/>
    <mergeCell ref="G56:H56"/>
    <mergeCell ref="I55:M55"/>
    <mergeCell ref="I56:M56"/>
    <mergeCell ref="N46:O46"/>
    <mergeCell ref="N45:O45"/>
    <mergeCell ref="P45:Q45"/>
    <mergeCell ref="A45:F45"/>
    <mergeCell ref="G45:H45"/>
    <mergeCell ref="G46:H46"/>
    <mergeCell ref="I46:M46"/>
    <mergeCell ref="I45:M45"/>
    <mergeCell ref="I13:L13"/>
    <mergeCell ref="I18:L18"/>
    <mergeCell ref="I19:L19"/>
    <mergeCell ref="I22:L22"/>
    <mergeCell ref="M19:O19"/>
    <mergeCell ref="M22:O22"/>
    <mergeCell ref="I21:L21"/>
    <mergeCell ref="M21:O21"/>
    <mergeCell ref="I20:L20"/>
    <mergeCell ref="A11:G11"/>
    <mergeCell ref="P11:Q11"/>
    <mergeCell ref="M11:O11"/>
    <mergeCell ref="I11:L11"/>
    <mergeCell ref="I12:L12"/>
    <mergeCell ref="A34:G34"/>
    <mergeCell ref="P34:Q34"/>
    <mergeCell ref="B37:D37"/>
    <mergeCell ref="I23:L23"/>
    <mergeCell ref="M18:O18"/>
    <mergeCell ref="I36:K36"/>
    <mergeCell ref="L36:M36"/>
    <mergeCell ref="E41:F41"/>
    <mergeCell ref="P25:Q25"/>
    <mergeCell ref="A10:G10"/>
    <mergeCell ref="M12:O12"/>
    <mergeCell ref="M13:O13"/>
    <mergeCell ref="M14:O14"/>
    <mergeCell ref="M15:O15"/>
    <mergeCell ref="P10:Q10"/>
    <mergeCell ref="I14:L14"/>
    <mergeCell ref="I17:L17"/>
    <mergeCell ref="I15:L15"/>
    <mergeCell ref="I16:L16"/>
    <mergeCell ref="M16:O16"/>
    <mergeCell ref="M17:O17"/>
    <mergeCell ref="M20:O20"/>
    <mergeCell ref="A25:G25"/>
    <mergeCell ref="A1:G1"/>
    <mergeCell ref="H1:Q1"/>
    <mergeCell ref="O3:P3"/>
    <mergeCell ref="O4:P4"/>
    <mergeCell ref="P9:Q9"/>
    <mergeCell ref="D8:G8"/>
    <mergeCell ref="A2:Q2"/>
  </mergeCells>
  <conditionalFormatting sqref="A2">
    <cfRule type="containsText" dxfId="14" priority="7" operator="containsText" text="s u b">
      <formula>NOT(ISERROR(SEARCH("s u b",A2)))</formula>
    </cfRule>
  </conditionalFormatting>
  <conditionalFormatting sqref="B37:D37">
    <cfRule type="containsText" dxfId="13" priority="1" operator="containsText" text="staff">
      <formula>NOT(ISERROR(SEARCH("staff",B37)))</formula>
    </cfRule>
    <cfRule type="containsText" dxfId="12" priority="9" operator="containsText" text="n/a">
      <formula>NOT(ISERROR(SEARCH("n/a",B37)))</formula>
    </cfRule>
  </conditionalFormatting>
  <conditionalFormatting sqref="G38">
    <cfRule type="containsBlanks" dxfId="11" priority="8">
      <formula>LEN(TRIM(G38))=0</formula>
    </cfRule>
  </conditionalFormatting>
  <conditionalFormatting sqref="I36:O36">
    <cfRule type="expression" dxfId="10" priority="6">
      <formula>$H$36="y"</formula>
    </cfRule>
  </conditionalFormatting>
  <conditionalFormatting sqref="P43:Q43">
    <cfRule type="expression" dxfId="9" priority="2">
      <formula>LEFT($O$43,3)="sub"</formula>
    </cfRule>
  </conditionalFormatting>
  <dataValidations count="2">
    <dataValidation type="textLength" operator="equal" allowBlank="1" showInputMessage="1" showErrorMessage="1" prompt="Enter Y or N" sqref="H36" xr:uid="{00000000-0002-0000-0500-000000000000}">
      <formula1>1</formula1>
    </dataValidation>
    <dataValidation type="decimal" operator="greaterThan" allowBlank="1" showInputMessage="1" showErrorMessage="1" sqref="I36:K36" xr:uid="{00000000-0002-0000-0500-000001000000}">
      <formula1>0.99</formula1>
    </dataValidation>
  </dataValidations>
  <printOptions horizontalCentered="1"/>
  <pageMargins left="0.25" right="0.25" top="0.5" bottom="0.75" header="0.5" footer="0.25"/>
  <pageSetup orientation="portrait" r:id="rId1"/>
  <headerFooter scaleWithDoc="0" alignWithMargins="0">
    <oddFooter>&amp;L&amp;9Fee Proposal&amp;R&amp;9Exhibit "_"
Sheet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FACC9-41B2-4313-93CC-DD37DFE8CFED}">
  <sheetPr>
    <outlinePr summaryBelow="0"/>
  </sheetPr>
  <dimension ref="A1:V517"/>
  <sheetViews>
    <sheetView showZeros="0" showRuler="0" zoomScaleNormal="100" zoomScaleSheetLayoutView="75" zoomScalePageLayoutView="50" workbookViewId="0">
      <selection activeCell="T35" sqref="T35"/>
    </sheetView>
  </sheetViews>
  <sheetFormatPr defaultColWidth="4.7109375" defaultRowHeight="15" x14ac:dyDescent="0.2"/>
  <cols>
    <col min="1" max="1" width="4.140625" style="2" customWidth="1"/>
    <col min="2" max="2" width="4" style="2" customWidth="1"/>
    <col min="3" max="3" width="10" style="2" customWidth="1"/>
    <col min="4" max="4" width="15.85546875" style="2" customWidth="1"/>
    <col min="5" max="7" width="6.7109375" style="2" customWidth="1"/>
    <col min="8" max="9" width="6.7109375" style="2" hidden="1" customWidth="1"/>
    <col min="10" max="10" width="6.7109375" style="2" customWidth="1"/>
    <col min="11" max="13" width="5.7109375" style="2" customWidth="1"/>
    <col min="14" max="14" width="10" style="2" customWidth="1"/>
    <col min="15" max="17" width="6.7109375" style="2" customWidth="1"/>
    <col min="18" max="19" width="8.28515625" style="2" hidden="1" customWidth="1"/>
    <col min="20" max="20" width="45.140625" style="2" customWidth="1"/>
    <col min="21" max="21" width="10.140625" style="2" customWidth="1"/>
    <col min="22" max="22" width="5.42578125" style="2" customWidth="1"/>
    <col min="23" max="16384" width="4.7109375" style="2"/>
  </cols>
  <sheetData>
    <row r="1" spans="1:22" s="3" customFormat="1" ht="21" customHeight="1" x14ac:dyDescent="0.3">
      <c r="A1" s="651" t="s">
        <v>212</v>
      </c>
      <c r="B1" s="652"/>
      <c r="C1" s="652"/>
      <c r="D1" s="652"/>
      <c r="E1" s="652"/>
      <c r="F1" s="652"/>
      <c r="G1" s="652"/>
      <c r="H1" s="652"/>
      <c r="I1" s="652"/>
      <c r="J1" s="652"/>
      <c r="K1" s="652"/>
      <c r="L1" s="652"/>
      <c r="M1" s="652"/>
      <c r="N1" s="652"/>
      <c r="O1" s="652"/>
      <c r="P1" s="652"/>
      <c r="Q1" s="652"/>
      <c r="R1" s="652"/>
      <c r="S1" s="652"/>
      <c r="T1" s="652"/>
      <c r="U1" s="350"/>
      <c r="V1" s="416"/>
    </row>
    <row r="2" spans="1:22" s="3" customFormat="1" ht="9.9499999999999993" customHeight="1" x14ac:dyDescent="0.2">
      <c r="A2" s="476">
        <f>'Staffing Plan'!A2:R2</f>
        <v>0</v>
      </c>
      <c r="B2" s="476"/>
      <c r="C2" s="476"/>
      <c r="D2" s="476"/>
      <c r="E2" s="476"/>
      <c r="F2" s="476"/>
      <c r="G2" s="476"/>
      <c r="H2" s="476"/>
      <c r="I2" s="476"/>
      <c r="J2" s="476"/>
      <c r="K2" s="476"/>
      <c r="L2" s="476"/>
      <c r="M2" s="476"/>
      <c r="N2" s="476"/>
      <c r="O2" s="476"/>
      <c r="P2" s="349"/>
      <c r="Q2" s="349"/>
      <c r="R2" s="349"/>
      <c r="S2" s="349"/>
      <c r="T2" s="349"/>
      <c r="U2" s="349"/>
      <c r="V2" s="416"/>
    </row>
    <row r="3" spans="1:22" s="4" customFormat="1" ht="12.75" customHeight="1" x14ac:dyDescent="0.2">
      <c r="B3" s="15"/>
      <c r="C3" s="11" t="str">
        <f>'Staffing Plan'!N3</f>
        <v>Project Number:</v>
      </c>
      <c r="D3" s="420">
        <f>'Staffing Plan'!O3</f>
        <v>0</v>
      </c>
      <c r="E3" s="422"/>
      <c r="F3" s="35"/>
      <c r="I3" s="11"/>
      <c r="J3" s="423"/>
      <c r="K3" s="416"/>
      <c r="L3" s="35"/>
      <c r="M3" s="416"/>
      <c r="N3" s="35"/>
      <c r="O3" s="35"/>
      <c r="P3" s="35"/>
      <c r="Q3" s="35"/>
      <c r="R3" s="35"/>
      <c r="S3" s="35"/>
      <c r="T3" s="35"/>
      <c r="U3" s="35"/>
    </row>
    <row r="4" spans="1:22" s="4" customFormat="1" ht="12.75" x14ac:dyDescent="0.2">
      <c r="C4" s="11" t="str">
        <f>'Staffing Plan'!N4</f>
        <v>Control Number:</v>
      </c>
      <c r="D4" s="421">
        <f>'Staffing Plan'!O4</f>
        <v>0</v>
      </c>
      <c r="E4" s="35"/>
      <c r="H4" s="15"/>
      <c r="I4" s="11"/>
      <c r="J4" s="424"/>
      <c r="K4" s="654" t="s">
        <v>205</v>
      </c>
      <c r="L4" s="163"/>
      <c r="M4" s="656" t="s">
        <v>204</v>
      </c>
      <c r="N4" s="72"/>
      <c r="O4" s="29"/>
      <c r="P4" s="29"/>
      <c r="Q4" s="29"/>
      <c r="R4" s="29"/>
      <c r="S4" s="29"/>
      <c r="T4" s="29"/>
      <c r="U4" s="29"/>
    </row>
    <row r="5" spans="1:22" x14ac:dyDescent="0.2">
      <c r="A5" s="4"/>
      <c r="B5" s="25"/>
      <c r="C5" s="11"/>
      <c r="D5" s="425"/>
      <c r="E5" s="35"/>
      <c r="F5" s="35"/>
      <c r="G5" s="4"/>
      <c r="H5" s="4"/>
      <c r="I5" s="4"/>
      <c r="J5" s="4"/>
      <c r="K5" s="654"/>
      <c r="L5" s="4"/>
      <c r="M5" s="656"/>
      <c r="N5" s="4"/>
      <c r="O5" s="4"/>
      <c r="P5" s="4"/>
      <c r="Q5" s="4"/>
      <c r="R5" s="4"/>
      <c r="S5" s="4"/>
      <c r="T5" s="4"/>
      <c r="U5" s="4"/>
    </row>
    <row r="6" spans="1:22" ht="15" customHeight="1" x14ac:dyDescent="0.2">
      <c r="A6" s="4"/>
      <c r="B6" s="35" t="s">
        <v>206</v>
      </c>
      <c r="C6" s="454" t="s">
        <v>208</v>
      </c>
      <c r="D6" s="454"/>
      <c r="E6" s="454"/>
      <c r="F6" s="454"/>
      <c r="G6" s="455"/>
      <c r="H6" s="4"/>
      <c r="I6" s="4"/>
      <c r="J6" s="4"/>
      <c r="K6" s="654"/>
      <c r="L6" s="4"/>
      <c r="M6" s="656"/>
      <c r="N6" s="4"/>
      <c r="O6" s="4"/>
      <c r="P6" s="4"/>
      <c r="Q6" s="4"/>
      <c r="R6" s="4"/>
      <c r="S6" s="4"/>
      <c r="T6" s="4"/>
      <c r="U6" s="4"/>
    </row>
    <row r="7" spans="1:22" x14ac:dyDescent="0.2">
      <c r="A7" s="4"/>
      <c r="B7" s="35" t="s">
        <v>207</v>
      </c>
      <c r="C7" s="456" t="s">
        <v>222</v>
      </c>
      <c r="D7" s="456"/>
      <c r="E7" s="456"/>
      <c r="F7" s="456"/>
      <c r="G7" s="457"/>
      <c r="H7" s="4"/>
      <c r="I7" s="4"/>
      <c r="J7" s="4"/>
      <c r="K7" s="654"/>
      <c r="L7" s="4"/>
      <c r="M7" s="656"/>
      <c r="N7" s="4"/>
      <c r="O7" s="4"/>
      <c r="P7" s="4"/>
      <c r="Q7" s="4"/>
      <c r="R7" s="4"/>
      <c r="S7" s="4"/>
      <c r="T7" s="4"/>
      <c r="U7" s="4"/>
    </row>
    <row r="8" spans="1:22" x14ac:dyDescent="0.2">
      <c r="A8" s="4"/>
      <c r="B8" s="458" t="s">
        <v>209</v>
      </c>
      <c r="C8" s="461" t="s">
        <v>210</v>
      </c>
      <c r="D8" s="459"/>
      <c r="E8" s="460"/>
      <c r="F8" s="460"/>
      <c r="G8" s="460"/>
      <c r="H8" s="139"/>
      <c r="I8" s="139"/>
      <c r="J8" s="139"/>
      <c r="K8" s="654"/>
      <c r="L8" s="139"/>
      <c r="M8" s="656"/>
      <c r="N8" s="4"/>
      <c r="O8" s="4"/>
      <c r="P8" s="4"/>
      <c r="Q8" s="4"/>
      <c r="R8" s="4"/>
      <c r="S8" s="4"/>
      <c r="T8" s="4"/>
      <c r="U8" s="4"/>
    </row>
    <row r="9" spans="1:22" s="3" customFormat="1" ht="15.75" customHeight="1" thickBot="1" x14ac:dyDescent="0.25">
      <c r="A9" s="4"/>
      <c r="B9" s="4"/>
      <c r="C9" s="4"/>
      <c r="D9" s="4"/>
      <c r="E9" s="21"/>
      <c r="F9" s="21"/>
      <c r="G9" s="4"/>
      <c r="H9" s="4"/>
      <c r="I9" s="4"/>
      <c r="J9" s="426"/>
      <c r="K9" s="654"/>
      <c r="L9" s="26"/>
      <c r="M9" s="656"/>
      <c r="N9" s="26"/>
      <c r="O9" s="28"/>
      <c r="P9" s="419"/>
      <c r="Q9" s="419"/>
      <c r="R9" s="419"/>
      <c r="S9" s="419"/>
      <c r="T9" s="462"/>
      <c r="U9" s="462"/>
    </row>
    <row r="10" spans="1:22" s="3" customFormat="1" ht="27.75" customHeight="1" thickBot="1" x14ac:dyDescent="0.25">
      <c r="A10" s="540" t="s">
        <v>5</v>
      </c>
      <c r="B10" s="541"/>
      <c r="C10" s="541"/>
      <c r="D10" s="541"/>
      <c r="E10" s="645" t="s">
        <v>194</v>
      </c>
      <c r="F10" s="646"/>
      <c r="G10" s="646"/>
      <c r="H10" s="646"/>
      <c r="I10" s="646"/>
      <c r="J10" s="647"/>
      <c r="K10" s="655"/>
      <c r="L10" s="430" t="s">
        <v>183</v>
      </c>
      <c r="M10" s="657"/>
      <c r="N10" s="429" t="s">
        <v>184</v>
      </c>
      <c r="O10" s="648" t="s">
        <v>203</v>
      </c>
      <c r="P10" s="649"/>
      <c r="Q10" s="649"/>
      <c r="R10" s="649"/>
      <c r="S10" s="650"/>
      <c r="T10" s="463"/>
    </row>
    <row r="11" spans="1:22" s="3" customFormat="1" ht="17.25" customHeight="1" thickBot="1" x14ac:dyDescent="0.25">
      <c r="A11" s="542"/>
      <c r="B11" s="543"/>
      <c r="C11" s="543"/>
      <c r="D11" s="543"/>
      <c r="E11" s="356" t="s">
        <v>199</v>
      </c>
      <c r="F11" s="465" t="s">
        <v>198</v>
      </c>
      <c r="G11" s="465" t="s">
        <v>195</v>
      </c>
      <c r="H11" s="466" t="s">
        <v>196</v>
      </c>
      <c r="I11" s="467" t="s">
        <v>200</v>
      </c>
      <c r="J11" s="357" t="s">
        <v>197</v>
      </c>
      <c r="K11" s="361" t="s">
        <v>201</v>
      </c>
      <c r="L11" s="362" t="s">
        <v>202</v>
      </c>
      <c r="M11" s="361" t="s">
        <v>201</v>
      </c>
      <c r="N11" s="341" t="s">
        <v>197</v>
      </c>
      <c r="O11" s="370" t="s">
        <v>199</v>
      </c>
      <c r="P11" s="371" t="str">
        <f>F11</f>
        <v>SUB-1</v>
      </c>
      <c r="Q11" s="371" t="str">
        <f t="shared" ref="Q11:R11" si="0">G11</f>
        <v>SUB-2</v>
      </c>
      <c r="R11" s="371" t="str">
        <f t="shared" si="0"/>
        <v>SUB-3</v>
      </c>
      <c r="S11" s="372" t="str">
        <f>I11</f>
        <v>SUB-4</v>
      </c>
      <c r="T11" s="464" t="s">
        <v>211</v>
      </c>
    </row>
    <row r="12" spans="1:22" s="3" customFormat="1" ht="15" customHeight="1" thickBot="1" x14ac:dyDescent="0.25">
      <c r="A12" s="658" t="str">
        <f>'Est. of Hours'!A12</f>
        <v>I.  User Defined Task 1</v>
      </c>
      <c r="B12" s="659"/>
      <c r="C12" s="659"/>
      <c r="D12" s="659"/>
      <c r="E12" s="355">
        <f>'Est. of Hours'!Q12</f>
        <v>0</v>
      </c>
      <c r="F12" s="436"/>
      <c r="G12" s="436"/>
      <c r="H12" s="437"/>
      <c r="I12" s="438"/>
      <c r="J12" s="383">
        <f>SUM(E12:I12)</f>
        <v>0</v>
      </c>
      <c r="K12" s="402" t="str">
        <f t="shared" ref="K12:K75" si="1">IF(AND(J12=0,L12=0),"",IF(OR(J12=0,L12=0),"X",(J12-L12)/L12))</f>
        <v/>
      </c>
      <c r="L12" s="384"/>
      <c r="M12" s="402">
        <f t="shared" ref="M12:M75" si="2">IF(N12=0,0,(N12-L12)/N12)</f>
        <v>0</v>
      </c>
      <c r="N12" s="385">
        <f>SUM(O12:S12)</f>
        <v>0</v>
      </c>
      <c r="O12" s="373">
        <f t="shared" ref="O12:S12" si="3">ROUND(SUM(O13:O47),2)</f>
        <v>0</v>
      </c>
      <c r="P12" s="374">
        <f t="shared" si="3"/>
        <v>0</v>
      </c>
      <c r="Q12" s="374">
        <f t="shared" si="3"/>
        <v>0</v>
      </c>
      <c r="R12" s="375">
        <f t="shared" si="3"/>
        <v>0</v>
      </c>
      <c r="S12" s="376">
        <f t="shared" si="3"/>
        <v>0</v>
      </c>
      <c r="T12" s="468"/>
    </row>
    <row r="13" spans="1:22" s="3" customFormat="1" x14ac:dyDescent="0.2">
      <c r="A13" s="427">
        <f>'Est. of Hours'!A13</f>
        <v>1</v>
      </c>
      <c r="B13" s="653" t="str">
        <f>'Est. of Hours'!B13</f>
        <v>User Defined Subtask</v>
      </c>
      <c r="C13" s="653"/>
      <c r="D13" s="653"/>
      <c r="E13" s="353">
        <f>'Est. of Hours'!Q13</f>
        <v>0</v>
      </c>
      <c r="F13" s="439"/>
      <c r="G13" s="440"/>
      <c r="H13" s="441"/>
      <c r="I13" s="442"/>
      <c r="J13" s="366">
        <f t="shared" ref="J13:J76" si="4">SUM(E13:I13)</f>
        <v>0</v>
      </c>
      <c r="K13" s="403" t="str">
        <f t="shared" si="1"/>
        <v/>
      </c>
      <c r="L13" s="363"/>
      <c r="M13" s="403">
        <f t="shared" si="2"/>
        <v>0</v>
      </c>
      <c r="N13" s="380">
        <f t="shared" ref="N13:N76" si="5">SUM(O13:S13)</f>
        <v>0</v>
      </c>
      <c r="O13" s="386"/>
      <c r="P13" s="387"/>
      <c r="Q13" s="388"/>
      <c r="R13" s="389"/>
      <c r="S13" s="390"/>
      <c r="T13" s="469"/>
    </row>
    <row r="14" spans="1:22" s="3" customFormat="1" x14ac:dyDescent="0.2">
      <c r="A14" s="427">
        <f>'Est. of Hours'!A14</f>
        <v>2</v>
      </c>
      <c r="B14" s="653" t="str">
        <f>'Est. of Hours'!B14</f>
        <v>Meetings</v>
      </c>
      <c r="C14" s="653"/>
      <c r="D14" s="653"/>
      <c r="E14" s="351">
        <f>'Est. of Hours'!Q14</f>
        <v>0</v>
      </c>
      <c r="F14" s="443"/>
      <c r="G14" s="443"/>
      <c r="H14" s="444"/>
      <c r="I14" s="445"/>
      <c r="J14" s="367">
        <f t="shared" si="4"/>
        <v>0</v>
      </c>
      <c r="K14" s="404" t="str">
        <f t="shared" si="1"/>
        <v/>
      </c>
      <c r="L14" s="364"/>
      <c r="M14" s="404">
        <f t="shared" si="2"/>
        <v>0</v>
      </c>
      <c r="N14" s="381">
        <f t="shared" si="5"/>
        <v>0</v>
      </c>
      <c r="O14" s="391"/>
      <c r="P14" s="392"/>
      <c r="Q14" s="392"/>
      <c r="R14" s="393"/>
      <c r="S14" s="394"/>
      <c r="T14" s="470"/>
    </row>
    <row r="15" spans="1:22" s="3" customFormat="1" ht="15" customHeight="1" x14ac:dyDescent="0.2">
      <c r="A15" s="428">
        <f>'Est. of Hours'!A15</f>
        <v>0</v>
      </c>
      <c r="B15" s="653">
        <f>'Est. of Hours'!B15</f>
        <v>0</v>
      </c>
      <c r="C15" s="653"/>
      <c r="D15" s="653"/>
      <c r="E15" s="351">
        <f>'Est. of Hours'!Q15</f>
        <v>0</v>
      </c>
      <c r="F15" s="443"/>
      <c r="G15" s="443"/>
      <c r="H15" s="444"/>
      <c r="I15" s="445"/>
      <c r="J15" s="367">
        <f t="shared" si="4"/>
        <v>0</v>
      </c>
      <c r="K15" s="404" t="str">
        <f t="shared" si="1"/>
        <v/>
      </c>
      <c r="L15" s="364"/>
      <c r="M15" s="404">
        <f t="shared" si="2"/>
        <v>0</v>
      </c>
      <c r="N15" s="381">
        <f t="shared" si="5"/>
        <v>0</v>
      </c>
      <c r="O15" s="391"/>
      <c r="P15" s="392"/>
      <c r="Q15" s="392"/>
      <c r="R15" s="393"/>
      <c r="S15" s="394"/>
      <c r="T15" s="470"/>
    </row>
    <row r="16" spans="1:22" s="3" customFormat="1" ht="15" customHeight="1" x14ac:dyDescent="0.2">
      <c r="A16" s="428">
        <f>'Est. of Hours'!A16</f>
        <v>0</v>
      </c>
      <c r="B16" s="653">
        <f>'Est. of Hours'!B16</f>
        <v>0</v>
      </c>
      <c r="C16" s="653"/>
      <c r="D16" s="653"/>
      <c r="E16" s="351">
        <f>'Est. of Hours'!Q16</f>
        <v>0</v>
      </c>
      <c r="F16" s="443"/>
      <c r="G16" s="443"/>
      <c r="H16" s="444"/>
      <c r="I16" s="445"/>
      <c r="J16" s="367">
        <f t="shared" si="4"/>
        <v>0</v>
      </c>
      <c r="K16" s="404" t="str">
        <f t="shared" si="1"/>
        <v/>
      </c>
      <c r="L16" s="364"/>
      <c r="M16" s="404">
        <f t="shared" si="2"/>
        <v>0</v>
      </c>
      <c r="N16" s="381">
        <f t="shared" si="5"/>
        <v>0</v>
      </c>
      <c r="O16" s="391"/>
      <c r="P16" s="392"/>
      <c r="Q16" s="392"/>
      <c r="R16" s="393"/>
      <c r="S16" s="394"/>
      <c r="T16" s="470"/>
    </row>
    <row r="17" spans="1:20" s="3" customFormat="1" ht="15" customHeight="1" x14ac:dyDescent="0.2">
      <c r="A17" s="428">
        <f>'Est. of Hours'!A17</f>
        <v>0</v>
      </c>
      <c r="B17" s="653">
        <f>'Est. of Hours'!B17</f>
        <v>0</v>
      </c>
      <c r="C17" s="653"/>
      <c r="D17" s="653"/>
      <c r="E17" s="351">
        <f>'Est. of Hours'!Q17</f>
        <v>0</v>
      </c>
      <c r="F17" s="443"/>
      <c r="G17" s="443"/>
      <c r="H17" s="444"/>
      <c r="I17" s="445"/>
      <c r="J17" s="367">
        <f t="shared" si="4"/>
        <v>0</v>
      </c>
      <c r="K17" s="404" t="str">
        <f t="shared" si="1"/>
        <v/>
      </c>
      <c r="L17" s="364"/>
      <c r="M17" s="404">
        <f t="shared" si="2"/>
        <v>0</v>
      </c>
      <c r="N17" s="381">
        <f t="shared" si="5"/>
        <v>0</v>
      </c>
      <c r="O17" s="391"/>
      <c r="P17" s="392"/>
      <c r="Q17" s="392"/>
      <c r="R17" s="393"/>
      <c r="S17" s="394"/>
      <c r="T17" s="470"/>
    </row>
    <row r="18" spans="1:20" s="3" customFormat="1" ht="15" customHeight="1" x14ac:dyDescent="0.2">
      <c r="A18" s="428">
        <f>'Est. of Hours'!A18</f>
        <v>0</v>
      </c>
      <c r="B18" s="653">
        <f>'Est. of Hours'!B18</f>
        <v>0</v>
      </c>
      <c r="C18" s="653"/>
      <c r="D18" s="653"/>
      <c r="E18" s="351">
        <f>'Est. of Hours'!Q18</f>
        <v>0</v>
      </c>
      <c r="F18" s="443"/>
      <c r="G18" s="443"/>
      <c r="H18" s="444"/>
      <c r="I18" s="445"/>
      <c r="J18" s="367">
        <f t="shared" si="4"/>
        <v>0</v>
      </c>
      <c r="K18" s="404" t="str">
        <f t="shared" si="1"/>
        <v/>
      </c>
      <c r="L18" s="364"/>
      <c r="M18" s="404">
        <f t="shared" si="2"/>
        <v>0</v>
      </c>
      <c r="N18" s="381">
        <f t="shared" si="5"/>
        <v>0</v>
      </c>
      <c r="O18" s="391"/>
      <c r="P18" s="392"/>
      <c r="Q18" s="392"/>
      <c r="R18" s="393"/>
      <c r="S18" s="394"/>
      <c r="T18" s="470"/>
    </row>
    <row r="19" spans="1:20" s="3" customFormat="1" ht="15" customHeight="1" x14ac:dyDescent="0.2">
      <c r="A19" s="428">
        <f>'Est. of Hours'!A19</f>
        <v>0</v>
      </c>
      <c r="B19" s="653">
        <f>'Est. of Hours'!B19</f>
        <v>0</v>
      </c>
      <c r="C19" s="653"/>
      <c r="D19" s="653"/>
      <c r="E19" s="351">
        <f>'Est. of Hours'!Q19</f>
        <v>0</v>
      </c>
      <c r="F19" s="443"/>
      <c r="G19" s="443"/>
      <c r="H19" s="444"/>
      <c r="I19" s="445"/>
      <c r="J19" s="367">
        <f t="shared" si="4"/>
        <v>0</v>
      </c>
      <c r="K19" s="404" t="str">
        <f t="shared" si="1"/>
        <v/>
      </c>
      <c r="L19" s="364"/>
      <c r="M19" s="404">
        <f t="shared" si="2"/>
        <v>0</v>
      </c>
      <c r="N19" s="381">
        <f t="shared" si="5"/>
        <v>0</v>
      </c>
      <c r="O19" s="391"/>
      <c r="P19" s="392"/>
      <c r="Q19" s="392"/>
      <c r="R19" s="393"/>
      <c r="S19" s="394"/>
      <c r="T19" s="470"/>
    </row>
    <row r="20" spans="1:20" s="3" customFormat="1" ht="15" customHeight="1" x14ac:dyDescent="0.2">
      <c r="A20" s="428">
        <f>'Est. of Hours'!A20</f>
        <v>0</v>
      </c>
      <c r="B20" s="653">
        <f>'Est. of Hours'!B20</f>
        <v>0</v>
      </c>
      <c r="C20" s="653"/>
      <c r="D20" s="653"/>
      <c r="E20" s="351">
        <f>'Est. of Hours'!Q20</f>
        <v>0</v>
      </c>
      <c r="F20" s="443"/>
      <c r="G20" s="443"/>
      <c r="H20" s="444"/>
      <c r="I20" s="445"/>
      <c r="J20" s="367">
        <f t="shared" si="4"/>
        <v>0</v>
      </c>
      <c r="K20" s="404" t="str">
        <f t="shared" si="1"/>
        <v/>
      </c>
      <c r="L20" s="364"/>
      <c r="M20" s="404">
        <f t="shared" si="2"/>
        <v>0</v>
      </c>
      <c r="N20" s="381">
        <f t="shared" si="5"/>
        <v>0</v>
      </c>
      <c r="O20" s="391"/>
      <c r="P20" s="392"/>
      <c r="Q20" s="392"/>
      <c r="R20" s="393"/>
      <c r="S20" s="394"/>
      <c r="T20" s="470"/>
    </row>
    <row r="21" spans="1:20" s="3" customFormat="1" ht="15" customHeight="1" x14ac:dyDescent="0.2">
      <c r="A21" s="428">
        <f>'Est. of Hours'!A21</f>
        <v>0</v>
      </c>
      <c r="B21" s="653">
        <f>'Est. of Hours'!B21</f>
        <v>0</v>
      </c>
      <c r="C21" s="653"/>
      <c r="D21" s="653"/>
      <c r="E21" s="351">
        <f>'Est. of Hours'!Q21</f>
        <v>0</v>
      </c>
      <c r="F21" s="443"/>
      <c r="G21" s="443"/>
      <c r="H21" s="444"/>
      <c r="I21" s="445"/>
      <c r="J21" s="367">
        <f t="shared" si="4"/>
        <v>0</v>
      </c>
      <c r="K21" s="404" t="str">
        <f t="shared" si="1"/>
        <v/>
      </c>
      <c r="L21" s="364"/>
      <c r="M21" s="404">
        <f t="shared" si="2"/>
        <v>0</v>
      </c>
      <c r="N21" s="381">
        <f t="shared" si="5"/>
        <v>0</v>
      </c>
      <c r="O21" s="391"/>
      <c r="P21" s="392"/>
      <c r="Q21" s="392"/>
      <c r="R21" s="393"/>
      <c r="S21" s="394"/>
      <c r="T21" s="470"/>
    </row>
    <row r="22" spans="1:20" s="3" customFormat="1" ht="15" customHeight="1" x14ac:dyDescent="0.2">
      <c r="A22" s="428">
        <f>'Est. of Hours'!A22</f>
        <v>0</v>
      </c>
      <c r="B22" s="653">
        <f>'Est. of Hours'!B22</f>
        <v>0</v>
      </c>
      <c r="C22" s="653"/>
      <c r="D22" s="653"/>
      <c r="E22" s="351">
        <f>'Est. of Hours'!Q22</f>
        <v>0</v>
      </c>
      <c r="F22" s="443"/>
      <c r="G22" s="443"/>
      <c r="H22" s="444"/>
      <c r="I22" s="445"/>
      <c r="J22" s="367">
        <f t="shared" si="4"/>
        <v>0</v>
      </c>
      <c r="K22" s="404" t="str">
        <f t="shared" si="1"/>
        <v/>
      </c>
      <c r="L22" s="364"/>
      <c r="M22" s="404">
        <f t="shared" si="2"/>
        <v>0</v>
      </c>
      <c r="N22" s="381">
        <f t="shared" si="5"/>
        <v>0</v>
      </c>
      <c r="O22" s="391"/>
      <c r="P22" s="392"/>
      <c r="Q22" s="392"/>
      <c r="R22" s="393"/>
      <c r="S22" s="394"/>
      <c r="T22" s="470"/>
    </row>
    <row r="23" spans="1:20" s="3" customFormat="1" ht="15" customHeight="1" x14ac:dyDescent="0.2">
      <c r="A23" s="428">
        <f>'Est. of Hours'!A23</f>
        <v>0</v>
      </c>
      <c r="B23" s="653">
        <f>'Est. of Hours'!B23</f>
        <v>0</v>
      </c>
      <c r="C23" s="653"/>
      <c r="D23" s="653"/>
      <c r="E23" s="351">
        <f>'Est. of Hours'!Q23</f>
        <v>0</v>
      </c>
      <c r="F23" s="443"/>
      <c r="G23" s="443"/>
      <c r="H23" s="444"/>
      <c r="I23" s="445"/>
      <c r="J23" s="367">
        <f t="shared" si="4"/>
        <v>0</v>
      </c>
      <c r="K23" s="404" t="str">
        <f t="shared" si="1"/>
        <v/>
      </c>
      <c r="L23" s="364"/>
      <c r="M23" s="404">
        <f t="shared" si="2"/>
        <v>0</v>
      </c>
      <c r="N23" s="381">
        <f t="shared" si="5"/>
        <v>0</v>
      </c>
      <c r="O23" s="391"/>
      <c r="P23" s="392"/>
      <c r="Q23" s="392"/>
      <c r="R23" s="393"/>
      <c r="S23" s="394"/>
      <c r="T23" s="470"/>
    </row>
    <row r="24" spans="1:20" s="3" customFormat="1" ht="15" customHeight="1" x14ac:dyDescent="0.2">
      <c r="A24" s="428">
        <f>'Est. of Hours'!A24</f>
        <v>0</v>
      </c>
      <c r="B24" s="653">
        <f>'Est. of Hours'!B24</f>
        <v>0</v>
      </c>
      <c r="C24" s="653"/>
      <c r="D24" s="653"/>
      <c r="E24" s="351">
        <f>'Est. of Hours'!Q24</f>
        <v>0</v>
      </c>
      <c r="F24" s="443"/>
      <c r="G24" s="443"/>
      <c r="H24" s="444"/>
      <c r="I24" s="445"/>
      <c r="J24" s="367">
        <f t="shared" si="4"/>
        <v>0</v>
      </c>
      <c r="K24" s="404" t="str">
        <f t="shared" si="1"/>
        <v/>
      </c>
      <c r="L24" s="364"/>
      <c r="M24" s="404">
        <f t="shared" si="2"/>
        <v>0</v>
      </c>
      <c r="N24" s="381">
        <f t="shared" si="5"/>
        <v>0</v>
      </c>
      <c r="O24" s="391"/>
      <c r="P24" s="392"/>
      <c r="Q24" s="392"/>
      <c r="R24" s="393"/>
      <c r="S24" s="394"/>
      <c r="T24" s="470"/>
    </row>
    <row r="25" spans="1:20" s="3" customFormat="1" ht="15" customHeight="1" x14ac:dyDescent="0.2">
      <c r="A25" s="428">
        <f>'Est. of Hours'!A25</f>
        <v>0</v>
      </c>
      <c r="B25" s="653">
        <f>'Est. of Hours'!B25</f>
        <v>0</v>
      </c>
      <c r="C25" s="653"/>
      <c r="D25" s="653"/>
      <c r="E25" s="351">
        <f>'Est. of Hours'!Q25</f>
        <v>0</v>
      </c>
      <c r="F25" s="443"/>
      <c r="G25" s="443"/>
      <c r="H25" s="444"/>
      <c r="I25" s="445"/>
      <c r="J25" s="367">
        <f t="shared" si="4"/>
        <v>0</v>
      </c>
      <c r="K25" s="404" t="str">
        <f t="shared" si="1"/>
        <v/>
      </c>
      <c r="L25" s="364"/>
      <c r="M25" s="404">
        <f t="shared" si="2"/>
        <v>0</v>
      </c>
      <c r="N25" s="381">
        <f t="shared" si="5"/>
        <v>0</v>
      </c>
      <c r="O25" s="391"/>
      <c r="P25" s="392"/>
      <c r="Q25" s="392"/>
      <c r="R25" s="393"/>
      <c r="S25" s="394"/>
      <c r="T25" s="470"/>
    </row>
    <row r="26" spans="1:20" s="3" customFormat="1" ht="15" customHeight="1" x14ac:dyDescent="0.2">
      <c r="A26" s="428">
        <f>'Est. of Hours'!A26</f>
        <v>0</v>
      </c>
      <c r="B26" s="653">
        <f>'Est. of Hours'!B26</f>
        <v>0</v>
      </c>
      <c r="C26" s="653"/>
      <c r="D26" s="653"/>
      <c r="E26" s="351">
        <f>'Est. of Hours'!Q26</f>
        <v>0</v>
      </c>
      <c r="F26" s="443"/>
      <c r="G26" s="443"/>
      <c r="H26" s="444"/>
      <c r="I26" s="445"/>
      <c r="J26" s="367">
        <f t="shared" si="4"/>
        <v>0</v>
      </c>
      <c r="K26" s="404" t="str">
        <f t="shared" si="1"/>
        <v/>
      </c>
      <c r="L26" s="364"/>
      <c r="M26" s="404">
        <f t="shared" si="2"/>
        <v>0</v>
      </c>
      <c r="N26" s="381">
        <f t="shared" si="5"/>
        <v>0</v>
      </c>
      <c r="O26" s="391"/>
      <c r="P26" s="392"/>
      <c r="Q26" s="392"/>
      <c r="R26" s="393"/>
      <c r="S26" s="394"/>
      <c r="T26" s="470"/>
    </row>
    <row r="27" spans="1:20" s="3" customFormat="1" ht="15" customHeight="1" x14ac:dyDescent="0.2">
      <c r="A27" s="428">
        <f>'Est. of Hours'!A27</f>
        <v>0</v>
      </c>
      <c r="B27" s="653">
        <f>'Est. of Hours'!B27</f>
        <v>0</v>
      </c>
      <c r="C27" s="653"/>
      <c r="D27" s="653"/>
      <c r="E27" s="351">
        <f>'Est. of Hours'!Q27</f>
        <v>0</v>
      </c>
      <c r="F27" s="443"/>
      <c r="G27" s="443"/>
      <c r="H27" s="444"/>
      <c r="I27" s="445"/>
      <c r="J27" s="367">
        <f t="shared" si="4"/>
        <v>0</v>
      </c>
      <c r="K27" s="404" t="str">
        <f t="shared" si="1"/>
        <v/>
      </c>
      <c r="L27" s="364"/>
      <c r="M27" s="404">
        <f t="shared" si="2"/>
        <v>0</v>
      </c>
      <c r="N27" s="381">
        <f t="shared" si="5"/>
        <v>0</v>
      </c>
      <c r="O27" s="391"/>
      <c r="P27" s="392"/>
      <c r="Q27" s="392"/>
      <c r="R27" s="393"/>
      <c r="S27" s="394"/>
      <c r="T27" s="470"/>
    </row>
    <row r="28" spans="1:20" s="3" customFormat="1" ht="15" customHeight="1" x14ac:dyDescent="0.2">
      <c r="A28" s="428">
        <f>'Est. of Hours'!A28</f>
        <v>0</v>
      </c>
      <c r="B28" s="653">
        <f>'Est. of Hours'!B28</f>
        <v>0</v>
      </c>
      <c r="C28" s="653"/>
      <c r="D28" s="653"/>
      <c r="E28" s="351">
        <f>'Est. of Hours'!Q28</f>
        <v>0</v>
      </c>
      <c r="F28" s="443"/>
      <c r="G28" s="443"/>
      <c r="H28" s="444"/>
      <c r="I28" s="445"/>
      <c r="J28" s="367">
        <f t="shared" si="4"/>
        <v>0</v>
      </c>
      <c r="K28" s="404" t="str">
        <f t="shared" si="1"/>
        <v/>
      </c>
      <c r="L28" s="364"/>
      <c r="M28" s="404">
        <f t="shared" si="2"/>
        <v>0</v>
      </c>
      <c r="N28" s="381">
        <f t="shared" si="5"/>
        <v>0</v>
      </c>
      <c r="O28" s="391"/>
      <c r="P28" s="392"/>
      <c r="Q28" s="392"/>
      <c r="R28" s="393"/>
      <c r="S28" s="394"/>
      <c r="T28" s="470"/>
    </row>
    <row r="29" spans="1:20" s="3" customFormat="1" ht="15" customHeight="1" x14ac:dyDescent="0.2">
      <c r="A29" s="428">
        <f>'Est. of Hours'!A29</f>
        <v>0</v>
      </c>
      <c r="B29" s="653">
        <f>'Est. of Hours'!B29</f>
        <v>0</v>
      </c>
      <c r="C29" s="653"/>
      <c r="D29" s="653"/>
      <c r="E29" s="351">
        <f>'Est. of Hours'!Q29</f>
        <v>0</v>
      </c>
      <c r="F29" s="443"/>
      <c r="G29" s="443"/>
      <c r="H29" s="444"/>
      <c r="I29" s="445"/>
      <c r="J29" s="367">
        <f t="shared" si="4"/>
        <v>0</v>
      </c>
      <c r="K29" s="404" t="str">
        <f t="shared" si="1"/>
        <v/>
      </c>
      <c r="L29" s="364"/>
      <c r="M29" s="404">
        <f t="shared" si="2"/>
        <v>0</v>
      </c>
      <c r="N29" s="381">
        <f t="shared" si="5"/>
        <v>0</v>
      </c>
      <c r="O29" s="391"/>
      <c r="P29" s="392"/>
      <c r="Q29" s="392"/>
      <c r="R29" s="393"/>
      <c r="S29" s="394"/>
      <c r="T29" s="470"/>
    </row>
    <row r="30" spans="1:20" s="3" customFormat="1" ht="15" customHeight="1" x14ac:dyDescent="0.2">
      <c r="A30" s="428">
        <f>'Est. of Hours'!A30</f>
        <v>0</v>
      </c>
      <c r="B30" s="653">
        <f>'Est. of Hours'!B30</f>
        <v>0</v>
      </c>
      <c r="C30" s="653"/>
      <c r="D30" s="653"/>
      <c r="E30" s="351">
        <f>'Est. of Hours'!Q30</f>
        <v>0</v>
      </c>
      <c r="F30" s="443"/>
      <c r="G30" s="443"/>
      <c r="H30" s="444"/>
      <c r="I30" s="445"/>
      <c r="J30" s="367">
        <f t="shared" si="4"/>
        <v>0</v>
      </c>
      <c r="K30" s="404" t="str">
        <f t="shared" si="1"/>
        <v/>
      </c>
      <c r="L30" s="364"/>
      <c r="M30" s="404">
        <f t="shared" si="2"/>
        <v>0</v>
      </c>
      <c r="N30" s="381">
        <f t="shared" si="5"/>
        <v>0</v>
      </c>
      <c r="O30" s="391"/>
      <c r="P30" s="392"/>
      <c r="Q30" s="392"/>
      <c r="R30" s="393"/>
      <c r="S30" s="394"/>
      <c r="T30" s="470"/>
    </row>
    <row r="31" spans="1:20" s="3" customFormat="1" ht="15" customHeight="1" x14ac:dyDescent="0.2">
      <c r="A31" s="428">
        <f>'Est. of Hours'!A31</f>
        <v>0</v>
      </c>
      <c r="B31" s="653">
        <f>'Est. of Hours'!B31</f>
        <v>0</v>
      </c>
      <c r="C31" s="653"/>
      <c r="D31" s="653"/>
      <c r="E31" s="351">
        <f>'Est. of Hours'!Q31</f>
        <v>0</v>
      </c>
      <c r="F31" s="443"/>
      <c r="G31" s="443"/>
      <c r="H31" s="444"/>
      <c r="I31" s="445"/>
      <c r="J31" s="367">
        <f t="shared" si="4"/>
        <v>0</v>
      </c>
      <c r="K31" s="404" t="str">
        <f t="shared" si="1"/>
        <v/>
      </c>
      <c r="L31" s="364"/>
      <c r="M31" s="404">
        <f t="shared" si="2"/>
        <v>0</v>
      </c>
      <c r="N31" s="381">
        <f t="shared" si="5"/>
        <v>0</v>
      </c>
      <c r="O31" s="391"/>
      <c r="P31" s="392"/>
      <c r="Q31" s="392"/>
      <c r="R31" s="393"/>
      <c r="S31" s="394"/>
      <c r="T31" s="470"/>
    </row>
    <row r="32" spans="1:20" s="3" customFormat="1" ht="15" customHeight="1" x14ac:dyDescent="0.2">
      <c r="A32" s="428">
        <f>'Est. of Hours'!A32</f>
        <v>0</v>
      </c>
      <c r="B32" s="653">
        <f>'Est. of Hours'!B32</f>
        <v>0</v>
      </c>
      <c r="C32" s="653"/>
      <c r="D32" s="653"/>
      <c r="E32" s="351">
        <f>'Est. of Hours'!Q32</f>
        <v>0</v>
      </c>
      <c r="F32" s="443"/>
      <c r="G32" s="443"/>
      <c r="H32" s="444"/>
      <c r="I32" s="445"/>
      <c r="J32" s="367">
        <f t="shared" si="4"/>
        <v>0</v>
      </c>
      <c r="K32" s="404" t="str">
        <f t="shared" si="1"/>
        <v/>
      </c>
      <c r="L32" s="364"/>
      <c r="M32" s="404">
        <f t="shared" si="2"/>
        <v>0</v>
      </c>
      <c r="N32" s="381">
        <f t="shared" si="5"/>
        <v>0</v>
      </c>
      <c r="O32" s="391"/>
      <c r="P32" s="392"/>
      <c r="Q32" s="392"/>
      <c r="R32" s="393"/>
      <c r="S32" s="394"/>
      <c r="T32" s="470"/>
    </row>
    <row r="33" spans="1:20" s="3" customFormat="1" ht="15" customHeight="1" x14ac:dyDescent="0.2">
      <c r="A33" s="428">
        <f>'Est. of Hours'!A33</f>
        <v>0</v>
      </c>
      <c r="B33" s="653">
        <f>'Est. of Hours'!B33</f>
        <v>0</v>
      </c>
      <c r="C33" s="653"/>
      <c r="D33" s="653"/>
      <c r="E33" s="351">
        <f>'Est. of Hours'!Q33</f>
        <v>0</v>
      </c>
      <c r="F33" s="443"/>
      <c r="G33" s="443"/>
      <c r="H33" s="444"/>
      <c r="I33" s="445"/>
      <c r="J33" s="367">
        <f t="shared" si="4"/>
        <v>0</v>
      </c>
      <c r="K33" s="404" t="str">
        <f t="shared" si="1"/>
        <v/>
      </c>
      <c r="L33" s="364"/>
      <c r="M33" s="404">
        <f t="shared" si="2"/>
        <v>0</v>
      </c>
      <c r="N33" s="381">
        <f t="shared" si="5"/>
        <v>0</v>
      </c>
      <c r="O33" s="391"/>
      <c r="P33" s="392"/>
      <c r="Q33" s="392"/>
      <c r="R33" s="393"/>
      <c r="S33" s="394"/>
      <c r="T33" s="470"/>
    </row>
    <row r="34" spans="1:20" s="3" customFormat="1" ht="15" customHeight="1" x14ac:dyDescent="0.2">
      <c r="A34" s="428">
        <f>'Est. of Hours'!A34</f>
        <v>0</v>
      </c>
      <c r="B34" s="653">
        <f>'Est. of Hours'!B34</f>
        <v>0</v>
      </c>
      <c r="C34" s="653"/>
      <c r="D34" s="653"/>
      <c r="E34" s="351">
        <f>'Est. of Hours'!Q34</f>
        <v>0</v>
      </c>
      <c r="F34" s="443"/>
      <c r="G34" s="443"/>
      <c r="H34" s="444"/>
      <c r="I34" s="445"/>
      <c r="J34" s="367">
        <f t="shared" si="4"/>
        <v>0</v>
      </c>
      <c r="K34" s="404" t="str">
        <f t="shared" si="1"/>
        <v/>
      </c>
      <c r="L34" s="364"/>
      <c r="M34" s="404">
        <f t="shared" si="2"/>
        <v>0</v>
      </c>
      <c r="N34" s="381">
        <f t="shared" si="5"/>
        <v>0</v>
      </c>
      <c r="O34" s="391"/>
      <c r="P34" s="392"/>
      <c r="Q34" s="392"/>
      <c r="R34" s="393"/>
      <c r="S34" s="394"/>
      <c r="T34" s="470"/>
    </row>
    <row r="35" spans="1:20" s="3" customFormat="1" ht="15" customHeight="1" x14ac:dyDescent="0.2">
      <c r="A35" s="428">
        <f>'Est. of Hours'!A35</f>
        <v>0</v>
      </c>
      <c r="B35" s="653">
        <f>'Est. of Hours'!B35</f>
        <v>0</v>
      </c>
      <c r="C35" s="653"/>
      <c r="D35" s="653"/>
      <c r="E35" s="351">
        <f>'Est. of Hours'!Q35</f>
        <v>0</v>
      </c>
      <c r="F35" s="443"/>
      <c r="G35" s="443"/>
      <c r="H35" s="444"/>
      <c r="I35" s="445"/>
      <c r="J35" s="367">
        <f t="shared" si="4"/>
        <v>0</v>
      </c>
      <c r="K35" s="404" t="str">
        <f t="shared" si="1"/>
        <v/>
      </c>
      <c r="L35" s="364"/>
      <c r="M35" s="404">
        <f t="shared" si="2"/>
        <v>0</v>
      </c>
      <c r="N35" s="381">
        <f t="shared" si="5"/>
        <v>0</v>
      </c>
      <c r="O35" s="391"/>
      <c r="P35" s="392"/>
      <c r="Q35" s="392"/>
      <c r="R35" s="393"/>
      <c r="S35" s="394"/>
      <c r="T35" s="470"/>
    </row>
    <row r="36" spans="1:20" s="3" customFormat="1" ht="15" customHeight="1" x14ac:dyDescent="0.2">
      <c r="A36" s="428">
        <f>'Est. of Hours'!A36</f>
        <v>0</v>
      </c>
      <c r="B36" s="653">
        <f>'Est. of Hours'!B36</f>
        <v>0</v>
      </c>
      <c r="C36" s="653"/>
      <c r="D36" s="653"/>
      <c r="E36" s="351">
        <f>'Est. of Hours'!Q36</f>
        <v>0</v>
      </c>
      <c r="F36" s="443"/>
      <c r="G36" s="443"/>
      <c r="H36" s="444"/>
      <c r="I36" s="445"/>
      <c r="J36" s="367">
        <f t="shared" si="4"/>
        <v>0</v>
      </c>
      <c r="K36" s="404" t="str">
        <f t="shared" si="1"/>
        <v/>
      </c>
      <c r="L36" s="364"/>
      <c r="M36" s="404">
        <f t="shared" si="2"/>
        <v>0</v>
      </c>
      <c r="N36" s="381">
        <f t="shared" si="5"/>
        <v>0</v>
      </c>
      <c r="O36" s="391"/>
      <c r="P36" s="392"/>
      <c r="Q36" s="392"/>
      <c r="R36" s="393"/>
      <c r="S36" s="394"/>
      <c r="T36" s="470"/>
    </row>
    <row r="37" spans="1:20" s="3" customFormat="1" ht="15" customHeight="1" x14ac:dyDescent="0.2">
      <c r="A37" s="428">
        <f>'Est. of Hours'!A37</f>
        <v>0</v>
      </c>
      <c r="B37" s="653">
        <f>'Est. of Hours'!B37</f>
        <v>0</v>
      </c>
      <c r="C37" s="653"/>
      <c r="D37" s="653"/>
      <c r="E37" s="351">
        <f>'Est. of Hours'!Q37</f>
        <v>0</v>
      </c>
      <c r="F37" s="443"/>
      <c r="G37" s="443"/>
      <c r="H37" s="444"/>
      <c r="I37" s="445"/>
      <c r="J37" s="367">
        <f t="shared" si="4"/>
        <v>0</v>
      </c>
      <c r="K37" s="404" t="str">
        <f t="shared" si="1"/>
        <v/>
      </c>
      <c r="L37" s="364"/>
      <c r="M37" s="404">
        <f t="shared" si="2"/>
        <v>0</v>
      </c>
      <c r="N37" s="381">
        <f t="shared" si="5"/>
        <v>0</v>
      </c>
      <c r="O37" s="391"/>
      <c r="P37" s="392"/>
      <c r="Q37" s="392"/>
      <c r="R37" s="393"/>
      <c r="S37" s="394"/>
      <c r="T37" s="470"/>
    </row>
    <row r="38" spans="1:20" s="3" customFormat="1" ht="15" customHeight="1" x14ac:dyDescent="0.2">
      <c r="A38" s="428">
        <f>'Est. of Hours'!A38</f>
        <v>0</v>
      </c>
      <c r="B38" s="653">
        <f>'Est. of Hours'!B38</f>
        <v>0</v>
      </c>
      <c r="C38" s="653"/>
      <c r="D38" s="653"/>
      <c r="E38" s="351">
        <f>'Est. of Hours'!Q38</f>
        <v>0</v>
      </c>
      <c r="F38" s="443"/>
      <c r="G38" s="443"/>
      <c r="H38" s="444"/>
      <c r="I38" s="445"/>
      <c r="J38" s="367">
        <f t="shared" si="4"/>
        <v>0</v>
      </c>
      <c r="K38" s="404" t="str">
        <f t="shared" si="1"/>
        <v/>
      </c>
      <c r="L38" s="364"/>
      <c r="M38" s="404">
        <f t="shared" si="2"/>
        <v>0</v>
      </c>
      <c r="N38" s="381">
        <f t="shared" si="5"/>
        <v>0</v>
      </c>
      <c r="O38" s="391"/>
      <c r="P38" s="392"/>
      <c r="Q38" s="392"/>
      <c r="R38" s="393"/>
      <c r="S38" s="394"/>
      <c r="T38" s="470"/>
    </row>
    <row r="39" spans="1:20" s="3" customFormat="1" ht="15" customHeight="1" x14ac:dyDescent="0.2">
      <c r="A39" s="428">
        <f>'Est. of Hours'!A39</f>
        <v>0</v>
      </c>
      <c r="B39" s="653">
        <f>'Est. of Hours'!B39</f>
        <v>0</v>
      </c>
      <c r="C39" s="653"/>
      <c r="D39" s="653"/>
      <c r="E39" s="351">
        <f>'Est. of Hours'!Q39</f>
        <v>0</v>
      </c>
      <c r="F39" s="443"/>
      <c r="G39" s="443"/>
      <c r="H39" s="444"/>
      <c r="I39" s="445"/>
      <c r="J39" s="367">
        <f t="shared" si="4"/>
        <v>0</v>
      </c>
      <c r="K39" s="404" t="str">
        <f t="shared" si="1"/>
        <v/>
      </c>
      <c r="L39" s="364"/>
      <c r="M39" s="404">
        <f t="shared" si="2"/>
        <v>0</v>
      </c>
      <c r="N39" s="381">
        <f t="shared" si="5"/>
        <v>0</v>
      </c>
      <c r="O39" s="391"/>
      <c r="P39" s="392"/>
      <c r="Q39" s="392"/>
      <c r="R39" s="393"/>
      <c r="S39" s="394"/>
      <c r="T39" s="470"/>
    </row>
    <row r="40" spans="1:20" s="3" customFormat="1" ht="15" customHeight="1" x14ac:dyDescent="0.2">
      <c r="A40" s="428">
        <f>'Est. of Hours'!A40</f>
        <v>0</v>
      </c>
      <c r="B40" s="653">
        <f>'Est. of Hours'!B40</f>
        <v>0</v>
      </c>
      <c r="C40" s="653"/>
      <c r="D40" s="653"/>
      <c r="E40" s="351">
        <f>'Est. of Hours'!Q40</f>
        <v>0</v>
      </c>
      <c r="F40" s="443"/>
      <c r="G40" s="443"/>
      <c r="H40" s="444"/>
      <c r="I40" s="445"/>
      <c r="J40" s="367">
        <f t="shared" si="4"/>
        <v>0</v>
      </c>
      <c r="K40" s="404" t="str">
        <f t="shared" si="1"/>
        <v/>
      </c>
      <c r="L40" s="364"/>
      <c r="M40" s="404">
        <f t="shared" si="2"/>
        <v>0</v>
      </c>
      <c r="N40" s="381">
        <f t="shared" si="5"/>
        <v>0</v>
      </c>
      <c r="O40" s="391"/>
      <c r="P40" s="392"/>
      <c r="Q40" s="392"/>
      <c r="R40" s="393"/>
      <c r="S40" s="394"/>
      <c r="T40" s="470"/>
    </row>
    <row r="41" spans="1:20" s="3" customFormat="1" ht="15" customHeight="1" x14ac:dyDescent="0.2">
      <c r="A41" s="428">
        <f>'Est. of Hours'!A41</f>
        <v>0</v>
      </c>
      <c r="B41" s="653">
        <f>'Est. of Hours'!B41</f>
        <v>0</v>
      </c>
      <c r="C41" s="653"/>
      <c r="D41" s="653"/>
      <c r="E41" s="351">
        <f>'Est. of Hours'!Q41</f>
        <v>0</v>
      </c>
      <c r="F41" s="443"/>
      <c r="G41" s="443"/>
      <c r="H41" s="444"/>
      <c r="I41" s="445"/>
      <c r="J41" s="367">
        <f t="shared" si="4"/>
        <v>0</v>
      </c>
      <c r="K41" s="404" t="str">
        <f t="shared" si="1"/>
        <v/>
      </c>
      <c r="L41" s="364"/>
      <c r="M41" s="404">
        <f t="shared" si="2"/>
        <v>0</v>
      </c>
      <c r="N41" s="381">
        <f t="shared" si="5"/>
        <v>0</v>
      </c>
      <c r="O41" s="391"/>
      <c r="P41" s="392"/>
      <c r="Q41" s="392"/>
      <c r="R41" s="393"/>
      <c r="S41" s="394"/>
      <c r="T41" s="470"/>
    </row>
    <row r="42" spans="1:20" s="3" customFormat="1" ht="15" customHeight="1" x14ac:dyDescent="0.2">
      <c r="A42" s="428">
        <f>'Est. of Hours'!A42</f>
        <v>0</v>
      </c>
      <c r="B42" s="653">
        <f>'Est. of Hours'!B42</f>
        <v>0</v>
      </c>
      <c r="C42" s="653"/>
      <c r="D42" s="653"/>
      <c r="E42" s="351">
        <f>'Est. of Hours'!Q42</f>
        <v>0</v>
      </c>
      <c r="F42" s="443"/>
      <c r="G42" s="443"/>
      <c r="H42" s="444"/>
      <c r="I42" s="445"/>
      <c r="J42" s="367">
        <f t="shared" si="4"/>
        <v>0</v>
      </c>
      <c r="K42" s="404" t="str">
        <f t="shared" si="1"/>
        <v/>
      </c>
      <c r="L42" s="364"/>
      <c r="M42" s="404">
        <f t="shared" si="2"/>
        <v>0</v>
      </c>
      <c r="N42" s="381">
        <f t="shared" si="5"/>
        <v>0</v>
      </c>
      <c r="O42" s="391"/>
      <c r="P42" s="392"/>
      <c r="Q42" s="392"/>
      <c r="R42" s="393"/>
      <c r="S42" s="394"/>
      <c r="T42" s="470"/>
    </row>
    <row r="43" spans="1:20" s="3" customFormat="1" ht="15" customHeight="1" x14ac:dyDescent="0.2">
      <c r="A43" s="428">
        <f>'Est. of Hours'!A43</f>
        <v>0</v>
      </c>
      <c r="B43" s="653">
        <f>'Est. of Hours'!B43</f>
        <v>0</v>
      </c>
      <c r="C43" s="653"/>
      <c r="D43" s="653"/>
      <c r="E43" s="351">
        <f>'Est. of Hours'!Q43</f>
        <v>0</v>
      </c>
      <c r="F43" s="443"/>
      <c r="G43" s="443"/>
      <c r="H43" s="444"/>
      <c r="I43" s="445"/>
      <c r="J43" s="367">
        <f t="shared" si="4"/>
        <v>0</v>
      </c>
      <c r="K43" s="404" t="str">
        <f t="shared" si="1"/>
        <v/>
      </c>
      <c r="L43" s="364"/>
      <c r="M43" s="404">
        <f t="shared" si="2"/>
        <v>0</v>
      </c>
      <c r="N43" s="381">
        <f t="shared" si="5"/>
        <v>0</v>
      </c>
      <c r="O43" s="391"/>
      <c r="P43" s="392"/>
      <c r="Q43" s="392"/>
      <c r="R43" s="393"/>
      <c r="S43" s="394"/>
      <c r="T43" s="470"/>
    </row>
    <row r="44" spans="1:20" s="3" customFormat="1" ht="15" customHeight="1" x14ac:dyDescent="0.2">
      <c r="A44" s="428">
        <f>'Est. of Hours'!A44</f>
        <v>0</v>
      </c>
      <c r="B44" s="653">
        <f>'Est. of Hours'!B44</f>
        <v>0</v>
      </c>
      <c r="C44" s="653"/>
      <c r="D44" s="653"/>
      <c r="E44" s="351">
        <f>'Est. of Hours'!Q44</f>
        <v>0</v>
      </c>
      <c r="F44" s="443"/>
      <c r="G44" s="443"/>
      <c r="H44" s="444"/>
      <c r="I44" s="445"/>
      <c r="J44" s="367">
        <f t="shared" si="4"/>
        <v>0</v>
      </c>
      <c r="K44" s="404" t="str">
        <f t="shared" si="1"/>
        <v/>
      </c>
      <c r="L44" s="364"/>
      <c r="M44" s="404">
        <f t="shared" si="2"/>
        <v>0</v>
      </c>
      <c r="N44" s="381">
        <f t="shared" si="5"/>
        <v>0</v>
      </c>
      <c r="O44" s="391"/>
      <c r="P44" s="392"/>
      <c r="Q44" s="392"/>
      <c r="R44" s="393"/>
      <c r="S44" s="394"/>
      <c r="T44" s="470"/>
    </row>
    <row r="45" spans="1:20" s="3" customFormat="1" ht="15" customHeight="1" x14ac:dyDescent="0.2">
      <c r="A45" s="428">
        <f>'Est. of Hours'!A45</f>
        <v>0</v>
      </c>
      <c r="B45" s="653">
        <f>'Est. of Hours'!B45</f>
        <v>0</v>
      </c>
      <c r="C45" s="653"/>
      <c r="D45" s="653"/>
      <c r="E45" s="351">
        <f>'Est. of Hours'!Q45</f>
        <v>0</v>
      </c>
      <c r="F45" s="443"/>
      <c r="G45" s="443"/>
      <c r="H45" s="444"/>
      <c r="I45" s="445"/>
      <c r="J45" s="367">
        <f t="shared" si="4"/>
        <v>0</v>
      </c>
      <c r="K45" s="404" t="str">
        <f t="shared" si="1"/>
        <v/>
      </c>
      <c r="L45" s="364"/>
      <c r="M45" s="404">
        <f t="shared" si="2"/>
        <v>0</v>
      </c>
      <c r="N45" s="381">
        <f t="shared" si="5"/>
        <v>0</v>
      </c>
      <c r="O45" s="391"/>
      <c r="P45" s="392"/>
      <c r="Q45" s="392"/>
      <c r="R45" s="393"/>
      <c r="S45" s="394"/>
      <c r="T45" s="470"/>
    </row>
    <row r="46" spans="1:20" s="3" customFormat="1" ht="15" customHeight="1" x14ac:dyDescent="0.2">
      <c r="A46" s="428">
        <f>'Est. of Hours'!A46</f>
        <v>0</v>
      </c>
      <c r="B46" s="653">
        <f>'Est. of Hours'!B46</f>
        <v>0</v>
      </c>
      <c r="C46" s="653"/>
      <c r="D46" s="653"/>
      <c r="E46" s="351">
        <f>'Est. of Hours'!Q46</f>
        <v>0</v>
      </c>
      <c r="F46" s="443"/>
      <c r="G46" s="443"/>
      <c r="H46" s="444"/>
      <c r="I46" s="445"/>
      <c r="J46" s="367">
        <f t="shared" si="4"/>
        <v>0</v>
      </c>
      <c r="K46" s="404" t="str">
        <f t="shared" si="1"/>
        <v/>
      </c>
      <c r="L46" s="364"/>
      <c r="M46" s="404">
        <f t="shared" si="2"/>
        <v>0</v>
      </c>
      <c r="N46" s="381">
        <f t="shared" si="5"/>
        <v>0</v>
      </c>
      <c r="O46" s="391"/>
      <c r="P46" s="392"/>
      <c r="Q46" s="392"/>
      <c r="R46" s="393"/>
      <c r="S46" s="394"/>
      <c r="T46" s="470"/>
    </row>
    <row r="47" spans="1:20" s="3" customFormat="1" ht="15" customHeight="1" thickBot="1" x14ac:dyDescent="0.25">
      <c r="A47" s="428">
        <f>'Est. of Hours'!A47</f>
        <v>0</v>
      </c>
      <c r="B47" s="653">
        <f>'Est. of Hours'!B47</f>
        <v>0</v>
      </c>
      <c r="C47" s="653"/>
      <c r="D47" s="653"/>
      <c r="E47" s="352">
        <f>'Est. of Hours'!Q47</f>
        <v>0</v>
      </c>
      <c r="F47" s="446"/>
      <c r="G47" s="446"/>
      <c r="H47" s="447"/>
      <c r="I47" s="448"/>
      <c r="J47" s="368">
        <f t="shared" si="4"/>
        <v>0</v>
      </c>
      <c r="K47" s="405" t="str">
        <f t="shared" si="1"/>
        <v/>
      </c>
      <c r="L47" s="365"/>
      <c r="M47" s="405">
        <f t="shared" si="2"/>
        <v>0</v>
      </c>
      <c r="N47" s="382">
        <f t="shared" si="5"/>
        <v>0</v>
      </c>
      <c r="O47" s="395"/>
      <c r="P47" s="396"/>
      <c r="Q47" s="396"/>
      <c r="R47" s="397"/>
      <c r="S47" s="398"/>
      <c r="T47" s="470"/>
    </row>
    <row r="48" spans="1:20" s="3" customFormat="1" ht="15" customHeight="1" thickBot="1" x14ac:dyDescent="0.25">
      <c r="A48" s="658" t="str">
        <f>'Est. of Hours'!A48</f>
        <v>II.  User Defined Task 2</v>
      </c>
      <c r="B48" s="659"/>
      <c r="C48" s="659"/>
      <c r="D48" s="659"/>
      <c r="E48" s="355">
        <f>'Est. of Hours'!Q48</f>
        <v>0</v>
      </c>
      <c r="F48" s="436"/>
      <c r="G48" s="436"/>
      <c r="H48" s="437"/>
      <c r="I48" s="438"/>
      <c r="J48" s="383">
        <f t="shared" si="4"/>
        <v>0</v>
      </c>
      <c r="K48" s="406" t="str">
        <f t="shared" si="1"/>
        <v/>
      </c>
      <c r="L48" s="384">
        <v>0</v>
      </c>
      <c r="M48" s="406">
        <f t="shared" si="2"/>
        <v>0</v>
      </c>
      <c r="N48" s="385">
        <f t="shared" si="5"/>
        <v>0</v>
      </c>
      <c r="O48" s="373">
        <f t="shared" ref="O48:S48" si="6">ROUND(SUM(O49:O83),2)</f>
        <v>0</v>
      </c>
      <c r="P48" s="374">
        <f t="shared" si="6"/>
        <v>0</v>
      </c>
      <c r="Q48" s="374">
        <f t="shared" si="6"/>
        <v>0</v>
      </c>
      <c r="R48" s="375">
        <f t="shared" si="6"/>
        <v>0</v>
      </c>
      <c r="S48" s="376">
        <f t="shared" si="6"/>
        <v>0</v>
      </c>
      <c r="T48" s="470"/>
    </row>
    <row r="49" spans="1:20" s="3" customFormat="1" x14ac:dyDescent="0.2">
      <c r="A49" s="427">
        <f>'Est. of Hours'!A49</f>
        <v>1</v>
      </c>
      <c r="B49" s="653" t="str">
        <f>'Est. of Hours'!B49</f>
        <v>Preliminary Roadway Design</v>
      </c>
      <c r="C49" s="653"/>
      <c r="D49" s="653"/>
      <c r="E49" s="353">
        <f>'Est. of Hours'!Q49</f>
        <v>0</v>
      </c>
      <c r="F49" s="439"/>
      <c r="G49" s="439"/>
      <c r="H49" s="449"/>
      <c r="I49" s="450"/>
      <c r="J49" s="366">
        <f t="shared" si="4"/>
        <v>0</v>
      </c>
      <c r="K49" s="403" t="str">
        <f t="shared" si="1"/>
        <v/>
      </c>
      <c r="L49" s="363"/>
      <c r="M49" s="403">
        <f t="shared" si="2"/>
        <v>0</v>
      </c>
      <c r="N49" s="380">
        <f t="shared" si="5"/>
        <v>0</v>
      </c>
      <c r="O49" s="386"/>
      <c r="P49" s="387"/>
      <c r="Q49" s="387"/>
      <c r="R49" s="399"/>
      <c r="S49" s="400"/>
      <c r="T49" s="470"/>
    </row>
    <row r="50" spans="1:20" s="3" customFormat="1" x14ac:dyDescent="0.2">
      <c r="A50" s="427">
        <f>'Est. of Hours'!A50</f>
        <v>0</v>
      </c>
      <c r="B50" s="653" t="str">
        <f>'Est. of Hours'!B50</f>
        <v>a) Data Collection and Review</v>
      </c>
      <c r="C50" s="653"/>
      <c r="D50" s="653"/>
      <c r="E50" s="351">
        <f>'Est. of Hours'!Q50</f>
        <v>0</v>
      </c>
      <c r="F50" s="443"/>
      <c r="G50" s="443"/>
      <c r="H50" s="444"/>
      <c r="I50" s="445"/>
      <c r="J50" s="367">
        <f t="shared" si="4"/>
        <v>0</v>
      </c>
      <c r="K50" s="404" t="str">
        <f t="shared" si="1"/>
        <v/>
      </c>
      <c r="L50" s="364"/>
      <c r="M50" s="404">
        <f t="shared" si="2"/>
        <v>0</v>
      </c>
      <c r="N50" s="381">
        <f t="shared" si="5"/>
        <v>0</v>
      </c>
      <c r="O50" s="391"/>
      <c r="P50" s="392"/>
      <c r="Q50" s="392"/>
      <c r="R50" s="393"/>
      <c r="S50" s="394"/>
      <c r="T50" s="470"/>
    </row>
    <row r="51" spans="1:20" s="3" customFormat="1" x14ac:dyDescent="0.2">
      <c r="A51" s="428">
        <f>'Est. of Hours'!A51</f>
        <v>0</v>
      </c>
      <c r="B51" s="653" t="str">
        <f>'Est. of Hours'!B51</f>
        <v>b) Horizontal Curve Analysis</v>
      </c>
      <c r="C51" s="653"/>
      <c r="D51" s="653"/>
      <c r="E51" s="351">
        <f>'Est. of Hours'!Q51</f>
        <v>0</v>
      </c>
      <c r="F51" s="443"/>
      <c r="G51" s="443"/>
      <c r="H51" s="444"/>
      <c r="I51" s="445"/>
      <c r="J51" s="367">
        <f t="shared" si="4"/>
        <v>0</v>
      </c>
      <c r="K51" s="404" t="str">
        <f t="shared" si="1"/>
        <v/>
      </c>
      <c r="L51" s="364"/>
      <c r="M51" s="404">
        <f t="shared" si="2"/>
        <v>0</v>
      </c>
      <c r="N51" s="381">
        <f t="shared" si="5"/>
        <v>0</v>
      </c>
      <c r="O51" s="391"/>
      <c r="P51" s="392"/>
      <c r="Q51" s="392"/>
      <c r="R51" s="393"/>
      <c r="S51" s="394"/>
      <c r="T51" s="470"/>
    </row>
    <row r="52" spans="1:20" s="3" customFormat="1" x14ac:dyDescent="0.2">
      <c r="A52" s="428">
        <f>'Est. of Hours'!A52</f>
        <v>0</v>
      </c>
      <c r="B52" s="653" t="str">
        <f>'Est. of Hours'!B52</f>
        <v>c) Vertical Curve Analysis</v>
      </c>
      <c r="C52" s="653"/>
      <c r="D52" s="653"/>
      <c r="E52" s="351">
        <f>'Est. of Hours'!Q52</f>
        <v>0</v>
      </c>
      <c r="F52" s="443"/>
      <c r="G52" s="443"/>
      <c r="H52" s="444"/>
      <c r="I52" s="445"/>
      <c r="J52" s="367">
        <f t="shared" si="4"/>
        <v>0</v>
      </c>
      <c r="K52" s="404" t="str">
        <f t="shared" si="1"/>
        <v/>
      </c>
      <c r="L52" s="364"/>
      <c r="M52" s="404">
        <f t="shared" si="2"/>
        <v>0</v>
      </c>
      <c r="N52" s="381">
        <f t="shared" si="5"/>
        <v>0</v>
      </c>
      <c r="O52" s="391"/>
      <c r="P52" s="392"/>
      <c r="Q52" s="392"/>
      <c r="R52" s="393"/>
      <c r="S52" s="394"/>
      <c r="T52" s="470"/>
    </row>
    <row r="53" spans="1:20" s="3" customFormat="1" x14ac:dyDescent="0.2">
      <c r="A53" s="428">
        <f>'Est. of Hours'!A53</f>
        <v>0</v>
      </c>
      <c r="B53" s="653" t="str">
        <f>'Est. of Hours'!B53</f>
        <v>d) Lateral Obstacle Clear Zone Analysis</v>
      </c>
      <c r="C53" s="653"/>
      <c r="D53" s="653"/>
      <c r="E53" s="351">
        <f>'Est. of Hours'!Q53</f>
        <v>0</v>
      </c>
      <c r="F53" s="443"/>
      <c r="G53" s="443"/>
      <c r="H53" s="444"/>
      <c r="I53" s="445"/>
      <c r="J53" s="367">
        <f t="shared" si="4"/>
        <v>0</v>
      </c>
      <c r="K53" s="404" t="str">
        <f t="shared" si="1"/>
        <v/>
      </c>
      <c r="L53" s="364"/>
      <c r="M53" s="404">
        <f t="shared" si="2"/>
        <v>0</v>
      </c>
      <c r="N53" s="381">
        <f t="shared" si="5"/>
        <v>0</v>
      </c>
      <c r="O53" s="391"/>
      <c r="P53" s="392"/>
      <c r="Q53" s="392"/>
      <c r="R53" s="393"/>
      <c r="S53" s="394"/>
      <c r="T53" s="470"/>
    </row>
    <row r="54" spans="1:20" s="3" customFormat="1" x14ac:dyDescent="0.2">
      <c r="A54" s="428">
        <f>'Est. of Hours'!A54</f>
        <v>0</v>
      </c>
      <c r="B54" s="653" t="str">
        <f>'Est. of Hours'!B54</f>
        <v>e) Erosion Control Curb Analysis</v>
      </c>
      <c r="C54" s="653"/>
      <c r="D54" s="653"/>
      <c r="E54" s="351">
        <f>'Est. of Hours'!Q54</f>
        <v>0</v>
      </c>
      <c r="F54" s="443"/>
      <c r="G54" s="443"/>
      <c r="H54" s="444"/>
      <c r="I54" s="445"/>
      <c r="J54" s="367">
        <f t="shared" si="4"/>
        <v>0</v>
      </c>
      <c r="K54" s="404" t="str">
        <f t="shared" si="1"/>
        <v/>
      </c>
      <c r="L54" s="364"/>
      <c r="M54" s="404">
        <f t="shared" si="2"/>
        <v>0</v>
      </c>
      <c r="N54" s="381">
        <f t="shared" si="5"/>
        <v>0</v>
      </c>
      <c r="O54" s="391"/>
      <c r="P54" s="392"/>
      <c r="Q54" s="392"/>
      <c r="R54" s="393"/>
      <c r="S54" s="394"/>
      <c r="T54" s="470"/>
    </row>
    <row r="55" spans="1:20" s="3" customFormat="1" x14ac:dyDescent="0.2">
      <c r="A55" s="428">
        <f>'Est. of Hours'!A55</f>
        <v>0</v>
      </c>
      <c r="B55" s="653" t="str">
        <f>'Est. of Hours'!B55</f>
        <v>f) Horizontal / Vertical Alignment</v>
      </c>
      <c r="C55" s="653"/>
      <c r="D55" s="653"/>
      <c r="E55" s="351">
        <f>'Est. of Hours'!Q55</f>
        <v>0</v>
      </c>
      <c r="F55" s="443"/>
      <c r="G55" s="443"/>
      <c r="H55" s="444"/>
      <c r="I55" s="445"/>
      <c r="J55" s="367">
        <f t="shared" si="4"/>
        <v>0</v>
      </c>
      <c r="K55" s="404" t="str">
        <f t="shared" si="1"/>
        <v/>
      </c>
      <c r="L55" s="364"/>
      <c r="M55" s="404">
        <f t="shared" si="2"/>
        <v>0</v>
      </c>
      <c r="N55" s="381">
        <f t="shared" si="5"/>
        <v>0</v>
      </c>
      <c r="O55" s="391"/>
      <c r="P55" s="392"/>
      <c r="Q55" s="392"/>
      <c r="R55" s="393"/>
      <c r="S55" s="394"/>
      <c r="T55" s="470"/>
    </row>
    <row r="56" spans="1:20" s="3" customFormat="1" x14ac:dyDescent="0.2">
      <c r="A56" s="428">
        <f>'Est. of Hours'!A56</f>
        <v>0</v>
      </c>
      <c r="B56" s="653">
        <f>'Est. of Hours'!B56</f>
        <v>0</v>
      </c>
      <c r="C56" s="653"/>
      <c r="D56" s="653"/>
      <c r="E56" s="351">
        <f>'Est. of Hours'!Q56</f>
        <v>0</v>
      </c>
      <c r="F56" s="443"/>
      <c r="G56" s="443"/>
      <c r="H56" s="444"/>
      <c r="I56" s="445"/>
      <c r="J56" s="367">
        <f t="shared" si="4"/>
        <v>0</v>
      </c>
      <c r="K56" s="404" t="str">
        <f t="shared" si="1"/>
        <v/>
      </c>
      <c r="L56" s="364"/>
      <c r="M56" s="404">
        <f t="shared" si="2"/>
        <v>0</v>
      </c>
      <c r="N56" s="381">
        <f t="shared" si="5"/>
        <v>0</v>
      </c>
      <c r="O56" s="391"/>
      <c r="P56" s="392"/>
      <c r="Q56" s="392"/>
      <c r="R56" s="393"/>
      <c r="S56" s="394"/>
      <c r="T56" s="470"/>
    </row>
    <row r="57" spans="1:20" s="3" customFormat="1" x14ac:dyDescent="0.2">
      <c r="A57" s="428">
        <f>'Est. of Hours'!A57</f>
        <v>0</v>
      </c>
      <c r="B57" s="653">
        <f>'Est. of Hours'!B57</f>
        <v>0</v>
      </c>
      <c r="C57" s="653"/>
      <c r="D57" s="653"/>
      <c r="E57" s="351">
        <f>'Est. of Hours'!Q57</f>
        <v>0</v>
      </c>
      <c r="F57" s="443"/>
      <c r="G57" s="443"/>
      <c r="H57" s="444"/>
      <c r="I57" s="445"/>
      <c r="J57" s="367">
        <f t="shared" si="4"/>
        <v>0</v>
      </c>
      <c r="K57" s="404" t="str">
        <f t="shared" si="1"/>
        <v/>
      </c>
      <c r="L57" s="364"/>
      <c r="M57" s="404">
        <f t="shared" si="2"/>
        <v>0</v>
      </c>
      <c r="N57" s="381">
        <f t="shared" si="5"/>
        <v>0</v>
      </c>
      <c r="O57" s="391"/>
      <c r="P57" s="392"/>
      <c r="Q57" s="392"/>
      <c r="R57" s="393"/>
      <c r="S57" s="394"/>
      <c r="T57" s="470"/>
    </row>
    <row r="58" spans="1:20" s="3" customFormat="1" x14ac:dyDescent="0.2">
      <c r="A58" s="428">
        <f>'Est. of Hours'!A58</f>
        <v>0</v>
      </c>
      <c r="B58" s="653">
        <f>'Est. of Hours'!B58</f>
        <v>0</v>
      </c>
      <c r="C58" s="653"/>
      <c r="D58" s="653"/>
      <c r="E58" s="351">
        <f>'Est. of Hours'!Q58</f>
        <v>0</v>
      </c>
      <c r="F58" s="443"/>
      <c r="G58" s="443"/>
      <c r="H58" s="444"/>
      <c r="I58" s="445"/>
      <c r="J58" s="367">
        <f t="shared" si="4"/>
        <v>0</v>
      </c>
      <c r="K58" s="404" t="str">
        <f t="shared" si="1"/>
        <v/>
      </c>
      <c r="L58" s="364"/>
      <c r="M58" s="404">
        <f t="shared" si="2"/>
        <v>0</v>
      </c>
      <c r="N58" s="381">
        <f t="shared" si="5"/>
        <v>0</v>
      </c>
      <c r="O58" s="391"/>
      <c r="P58" s="392"/>
      <c r="Q58" s="392"/>
      <c r="R58" s="393"/>
      <c r="S58" s="394"/>
      <c r="T58" s="470"/>
    </row>
    <row r="59" spans="1:20" s="3" customFormat="1" x14ac:dyDescent="0.2">
      <c r="A59" s="428">
        <f>'Est. of Hours'!A59</f>
        <v>0</v>
      </c>
      <c r="B59" s="653">
        <f>'Est. of Hours'!B59</f>
        <v>0</v>
      </c>
      <c r="C59" s="653"/>
      <c r="D59" s="653"/>
      <c r="E59" s="351">
        <f>'Est. of Hours'!Q59</f>
        <v>0</v>
      </c>
      <c r="F59" s="443"/>
      <c r="G59" s="443"/>
      <c r="H59" s="444"/>
      <c r="I59" s="445"/>
      <c r="J59" s="367">
        <f t="shared" si="4"/>
        <v>0</v>
      </c>
      <c r="K59" s="404" t="str">
        <f t="shared" si="1"/>
        <v/>
      </c>
      <c r="L59" s="364"/>
      <c r="M59" s="404">
        <f t="shared" si="2"/>
        <v>0</v>
      </c>
      <c r="N59" s="381">
        <f t="shared" si="5"/>
        <v>0</v>
      </c>
      <c r="O59" s="391"/>
      <c r="P59" s="392"/>
      <c r="Q59" s="392"/>
      <c r="R59" s="393"/>
      <c r="S59" s="394"/>
      <c r="T59" s="470"/>
    </row>
    <row r="60" spans="1:20" s="3" customFormat="1" x14ac:dyDescent="0.2">
      <c r="A60" s="428">
        <f>'Est. of Hours'!A60</f>
        <v>0</v>
      </c>
      <c r="B60" s="653">
        <f>'Est. of Hours'!B60</f>
        <v>0</v>
      </c>
      <c r="C60" s="653"/>
      <c r="D60" s="653"/>
      <c r="E60" s="351">
        <f>'Est. of Hours'!Q60</f>
        <v>0</v>
      </c>
      <c r="F60" s="443"/>
      <c r="G60" s="443"/>
      <c r="H60" s="444"/>
      <c r="I60" s="445"/>
      <c r="J60" s="367">
        <f t="shared" si="4"/>
        <v>0</v>
      </c>
      <c r="K60" s="404" t="str">
        <f t="shared" si="1"/>
        <v/>
      </c>
      <c r="L60" s="364"/>
      <c r="M60" s="404">
        <f t="shared" si="2"/>
        <v>0</v>
      </c>
      <c r="N60" s="381">
        <f t="shared" si="5"/>
        <v>0</v>
      </c>
      <c r="O60" s="391"/>
      <c r="P60" s="392"/>
      <c r="Q60" s="392"/>
      <c r="R60" s="393"/>
      <c r="S60" s="394"/>
      <c r="T60" s="470"/>
    </row>
    <row r="61" spans="1:20" s="3" customFormat="1" x14ac:dyDescent="0.2">
      <c r="A61" s="428">
        <f>'Est. of Hours'!A61</f>
        <v>0</v>
      </c>
      <c r="B61" s="653">
        <f>'Est. of Hours'!B61</f>
        <v>0</v>
      </c>
      <c r="C61" s="653"/>
      <c r="D61" s="653"/>
      <c r="E61" s="351">
        <f>'Est. of Hours'!Q61</f>
        <v>0</v>
      </c>
      <c r="F61" s="443"/>
      <c r="G61" s="443"/>
      <c r="H61" s="444"/>
      <c r="I61" s="445"/>
      <c r="J61" s="367">
        <f t="shared" si="4"/>
        <v>0</v>
      </c>
      <c r="K61" s="404" t="str">
        <f t="shared" si="1"/>
        <v/>
      </c>
      <c r="L61" s="364"/>
      <c r="M61" s="404">
        <f t="shared" si="2"/>
        <v>0</v>
      </c>
      <c r="N61" s="381">
        <f t="shared" si="5"/>
        <v>0</v>
      </c>
      <c r="O61" s="391"/>
      <c r="P61" s="392"/>
      <c r="Q61" s="392"/>
      <c r="R61" s="393"/>
      <c r="S61" s="394"/>
      <c r="T61" s="470"/>
    </row>
    <row r="62" spans="1:20" s="3" customFormat="1" x14ac:dyDescent="0.2">
      <c r="A62" s="428">
        <f>'Est. of Hours'!A62</f>
        <v>0</v>
      </c>
      <c r="B62" s="653">
        <f>'Est. of Hours'!B62</f>
        <v>0</v>
      </c>
      <c r="C62" s="653"/>
      <c r="D62" s="653"/>
      <c r="E62" s="351">
        <f>'Est. of Hours'!Q62</f>
        <v>0</v>
      </c>
      <c r="F62" s="443"/>
      <c r="G62" s="443"/>
      <c r="H62" s="444"/>
      <c r="I62" s="445"/>
      <c r="J62" s="367">
        <f t="shared" si="4"/>
        <v>0</v>
      </c>
      <c r="K62" s="404" t="str">
        <f t="shared" si="1"/>
        <v/>
      </c>
      <c r="L62" s="364"/>
      <c r="M62" s="404">
        <f t="shared" si="2"/>
        <v>0</v>
      </c>
      <c r="N62" s="381">
        <f t="shared" si="5"/>
        <v>0</v>
      </c>
      <c r="O62" s="391"/>
      <c r="P62" s="392"/>
      <c r="Q62" s="392"/>
      <c r="R62" s="393"/>
      <c r="S62" s="394"/>
      <c r="T62" s="470"/>
    </row>
    <row r="63" spans="1:20" s="3" customFormat="1" x14ac:dyDescent="0.2">
      <c r="A63" s="428">
        <f>'Est. of Hours'!A63</f>
        <v>0</v>
      </c>
      <c r="B63" s="653">
        <f>'Est. of Hours'!B63</f>
        <v>0</v>
      </c>
      <c r="C63" s="653"/>
      <c r="D63" s="653"/>
      <c r="E63" s="351">
        <f>'Est. of Hours'!Q63</f>
        <v>0</v>
      </c>
      <c r="F63" s="443"/>
      <c r="G63" s="443"/>
      <c r="H63" s="444"/>
      <c r="I63" s="445"/>
      <c r="J63" s="367">
        <f t="shared" si="4"/>
        <v>0</v>
      </c>
      <c r="K63" s="404" t="str">
        <f t="shared" si="1"/>
        <v/>
      </c>
      <c r="L63" s="364"/>
      <c r="M63" s="404">
        <f t="shared" si="2"/>
        <v>0</v>
      </c>
      <c r="N63" s="381">
        <f t="shared" si="5"/>
        <v>0</v>
      </c>
      <c r="O63" s="391"/>
      <c r="P63" s="392"/>
      <c r="Q63" s="392"/>
      <c r="R63" s="393"/>
      <c r="S63" s="394"/>
      <c r="T63" s="470"/>
    </row>
    <row r="64" spans="1:20" s="3" customFormat="1" x14ac:dyDescent="0.2">
      <c r="A64" s="428">
        <f>'Est. of Hours'!A64</f>
        <v>0</v>
      </c>
      <c r="B64" s="653">
        <f>'Est. of Hours'!B64</f>
        <v>0</v>
      </c>
      <c r="C64" s="653"/>
      <c r="D64" s="653"/>
      <c r="E64" s="351">
        <f>'Est. of Hours'!Q64</f>
        <v>0</v>
      </c>
      <c r="F64" s="443"/>
      <c r="G64" s="443"/>
      <c r="H64" s="444"/>
      <c r="I64" s="445"/>
      <c r="J64" s="367">
        <f t="shared" si="4"/>
        <v>0</v>
      </c>
      <c r="K64" s="404" t="str">
        <f t="shared" si="1"/>
        <v/>
      </c>
      <c r="L64" s="364"/>
      <c r="M64" s="404">
        <f t="shared" si="2"/>
        <v>0</v>
      </c>
      <c r="N64" s="381">
        <f t="shared" si="5"/>
        <v>0</v>
      </c>
      <c r="O64" s="391"/>
      <c r="P64" s="392"/>
      <c r="Q64" s="392"/>
      <c r="R64" s="393"/>
      <c r="S64" s="394"/>
      <c r="T64" s="470"/>
    </row>
    <row r="65" spans="1:20" s="3" customFormat="1" x14ac:dyDescent="0.2">
      <c r="A65" s="428">
        <f>'Est. of Hours'!A65</f>
        <v>0</v>
      </c>
      <c r="B65" s="653">
        <f>'Est. of Hours'!B65</f>
        <v>0</v>
      </c>
      <c r="C65" s="653"/>
      <c r="D65" s="653"/>
      <c r="E65" s="351">
        <f>'Est. of Hours'!Q65</f>
        <v>0</v>
      </c>
      <c r="F65" s="443"/>
      <c r="G65" s="443"/>
      <c r="H65" s="444"/>
      <c r="I65" s="445"/>
      <c r="J65" s="367">
        <f t="shared" si="4"/>
        <v>0</v>
      </c>
      <c r="K65" s="404" t="str">
        <f t="shared" si="1"/>
        <v/>
      </c>
      <c r="L65" s="364"/>
      <c r="M65" s="404">
        <f t="shared" si="2"/>
        <v>0</v>
      </c>
      <c r="N65" s="381">
        <f t="shared" si="5"/>
        <v>0</v>
      </c>
      <c r="O65" s="391"/>
      <c r="P65" s="392"/>
      <c r="Q65" s="392"/>
      <c r="R65" s="393"/>
      <c r="S65" s="394"/>
      <c r="T65" s="470"/>
    </row>
    <row r="66" spans="1:20" s="3" customFormat="1" x14ac:dyDescent="0.2">
      <c r="A66" s="428">
        <f>'Est. of Hours'!A66</f>
        <v>0</v>
      </c>
      <c r="B66" s="653">
        <f>'Est. of Hours'!B66</f>
        <v>0</v>
      </c>
      <c r="C66" s="653"/>
      <c r="D66" s="653"/>
      <c r="E66" s="351">
        <f>'Est. of Hours'!Q66</f>
        <v>0</v>
      </c>
      <c r="F66" s="443"/>
      <c r="G66" s="443"/>
      <c r="H66" s="444"/>
      <c r="I66" s="445"/>
      <c r="J66" s="367">
        <f t="shared" si="4"/>
        <v>0</v>
      </c>
      <c r="K66" s="404" t="str">
        <f t="shared" si="1"/>
        <v/>
      </c>
      <c r="L66" s="364"/>
      <c r="M66" s="404">
        <f t="shared" si="2"/>
        <v>0</v>
      </c>
      <c r="N66" s="381">
        <f t="shared" si="5"/>
        <v>0</v>
      </c>
      <c r="O66" s="391"/>
      <c r="P66" s="392"/>
      <c r="Q66" s="392"/>
      <c r="R66" s="393"/>
      <c r="S66" s="394"/>
      <c r="T66" s="470"/>
    </row>
    <row r="67" spans="1:20" s="3" customFormat="1" x14ac:dyDescent="0.2">
      <c r="A67" s="428">
        <f>'Est. of Hours'!A67</f>
        <v>0</v>
      </c>
      <c r="B67" s="653">
        <f>'Est. of Hours'!B67</f>
        <v>0</v>
      </c>
      <c r="C67" s="653"/>
      <c r="D67" s="653"/>
      <c r="E67" s="351">
        <f>'Est. of Hours'!Q67</f>
        <v>0</v>
      </c>
      <c r="F67" s="443"/>
      <c r="G67" s="443"/>
      <c r="H67" s="444"/>
      <c r="I67" s="445"/>
      <c r="J67" s="367">
        <f t="shared" si="4"/>
        <v>0</v>
      </c>
      <c r="K67" s="404" t="str">
        <f t="shared" si="1"/>
        <v/>
      </c>
      <c r="L67" s="364"/>
      <c r="M67" s="404">
        <f t="shared" si="2"/>
        <v>0</v>
      </c>
      <c r="N67" s="381">
        <f t="shared" si="5"/>
        <v>0</v>
      </c>
      <c r="O67" s="391"/>
      <c r="P67" s="392"/>
      <c r="Q67" s="392"/>
      <c r="R67" s="393"/>
      <c r="S67" s="394"/>
      <c r="T67" s="470"/>
    </row>
    <row r="68" spans="1:20" s="3" customFormat="1" x14ac:dyDescent="0.2">
      <c r="A68" s="428">
        <f>'Est. of Hours'!A68</f>
        <v>0</v>
      </c>
      <c r="B68" s="653">
        <f>'Est. of Hours'!B68</f>
        <v>0</v>
      </c>
      <c r="C68" s="653"/>
      <c r="D68" s="653"/>
      <c r="E68" s="351">
        <f>'Est. of Hours'!Q68</f>
        <v>0</v>
      </c>
      <c r="F68" s="443"/>
      <c r="G68" s="443"/>
      <c r="H68" s="444"/>
      <c r="I68" s="445"/>
      <c r="J68" s="367">
        <f t="shared" si="4"/>
        <v>0</v>
      </c>
      <c r="K68" s="404" t="str">
        <f t="shared" si="1"/>
        <v/>
      </c>
      <c r="L68" s="364"/>
      <c r="M68" s="404">
        <f t="shared" si="2"/>
        <v>0</v>
      </c>
      <c r="N68" s="381">
        <f t="shared" si="5"/>
        <v>0</v>
      </c>
      <c r="O68" s="391"/>
      <c r="P68" s="392"/>
      <c r="Q68" s="392"/>
      <c r="R68" s="393"/>
      <c r="S68" s="394"/>
      <c r="T68" s="470"/>
    </row>
    <row r="69" spans="1:20" s="3" customFormat="1" x14ac:dyDescent="0.2">
      <c r="A69" s="428">
        <f>'Est. of Hours'!A69</f>
        <v>0</v>
      </c>
      <c r="B69" s="653">
        <f>'Est. of Hours'!B69</f>
        <v>0</v>
      </c>
      <c r="C69" s="653"/>
      <c r="D69" s="653"/>
      <c r="E69" s="351">
        <f>'Est. of Hours'!Q69</f>
        <v>0</v>
      </c>
      <c r="F69" s="443"/>
      <c r="G69" s="443"/>
      <c r="H69" s="444"/>
      <c r="I69" s="445"/>
      <c r="J69" s="367">
        <f t="shared" si="4"/>
        <v>0</v>
      </c>
      <c r="K69" s="404" t="str">
        <f t="shared" si="1"/>
        <v/>
      </c>
      <c r="L69" s="364"/>
      <c r="M69" s="404">
        <f t="shared" si="2"/>
        <v>0</v>
      </c>
      <c r="N69" s="381">
        <f t="shared" si="5"/>
        <v>0</v>
      </c>
      <c r="O69" s="391"/>
      <c r="P69" s="392"/>
      <c r="Q69" s="392"/>
      <c r="R69" s="393"/>
      <c r="S69" s="394"/>
      <c r="T69" s="470"/>
    </row>
    <row r="70" spans="1:20" s="3" customFormat="1" x14ac:dyDescent="0.2">
      <c r="A70" s="428">
        <f>'Est. of Hours'!A70</f>
        <v>0</v>
      </c>
      <c r="B70" s="653">
        <f>'Est. of Hours'!B70</f>
        <v>0</v>
      </c>
      <c r="C70" s="653"/>
      <c r="D70" s="653"/>
      <c r="E70" s="351">
        <f>'Est. of Hours'!Q70</f>
        <v>0</v>
      </c>
      <c r="F70" s="443"/>
      <c r="G70" s="443"/>
      <c r="H70" s="444"/>
      <c r="I70" s="445"/>
      <c r="J70" s="367">
        <f t="shared" si="4"/>
        <v>0</v>
      </c>
      <c r="K70" s="407" t="str">
        <f t="shared" si="1"/>
        <v/>
      </c>
      <c r="L70" s="364"/>
      <c r="M70" s="404">
        <f t="shared" si="2"/>
        <v>0</v>
      </c>
      <c r="N70" s="381">
        <f t="shared" si="5"/>
        <v>0</v>
      </c>
      <c r="O70" s="391"/>
      <c r="P70" s="392"/>
      <c r="Q70" s="392"/>
      <c r="R70" s="393"/>
      <c r="S70" s="394"/>
      <c r="T70" s="470"/>
    </row>
    <row r="71" spans="1:20" s="3" customFormat="1" x14ac:dyDescent="0.2">
      <c r="A71" s="428">
        <f>'Est. of Hours'!A71</f>
        <v>0</v>
      </c>
      <c r="B71" s="653">
        <f>'Est. of Hours'!B71</f>
        <v>0</v>
      </c>
      <c r="C71" s="653"/>
      <c r="D71" s="653"/>
      <c r="E71" s="351">
        <f>'Est. of Hours'!Q71</f>
        <v>0</v>
      </c>
      <c r="F71" s="443"/>
      <c r="G71" s="443"/>
      <c r="H71" s="444"/>
      <c r="I71" s="445"/>
      <c r="J71" s="367">
        <f t="shared" si="4"/>
        <v>0</v>
      </c>
      <c r="K71" s="407" t="str">
        <f t="shared" si="1"/>
        <v/>
      </c>
      <c r="L71" s="364"/>
      <c r="M71" s="404">
        <f t="shared" si="2"/>
        <v>0</v>
      </c>
      <c r="N71" s="381">
        <f t="shared" si="5"/>
        <v>0</v>
      </c>
      <c r="O71" s="391"/>
      <c r="P71" s="392"/>
      <c r="Q71" s="392"/>
      <c r="R71" s="393"/>
      <c r="S71" s="394"/>
      <c r="T71" s="470"/>
    </row>
    <row r="72" spans="1:20" s="3" customFormat="1" x14ac:dyDescent="0.2">
      <c r="A72" s="428">
        <f>'Est. of Hours'!A72</f>
        <v>0</v>
      </c>
      <c r="B72" s="653">
        <f>'Est. of Hours'!B72</f>
        <v>0</v>
      </c>
      <c r="C72" s="653"/>
      <c r="D72" s="653"/>
      <c r="E72" s="351">
        <f>'Est. of Hours'!Q72</f>
        <v>0</v>
      </c>
      <c r="F72" s="443"/>
      <c r="G72" s="443"/>
      <c r="H72" s="444"/>
      <c r="I72" s="445"/>
      <c r="J72" s="367">
        <f t="shared" si="4"/>
        <v>0</v>
      </c>
      <c r="K72" s="407" t="str">
        <f t="shared" si="1"/>
        <v/>
      </c>
      <c r="L72" s="364"/>
      <c r="M72" s="404">
        <f t="shared" si="2"/>
        <v>0</v>
      </c>
      <c r="N72" s="381">
        <f t="shared" si="5"/>
        <v>0</v>
      </c>
      <c r="O72" s="391"/>
      <c r="P72" s="392"/>
      <c r="Q72" s="392"/>
      <c r="R72" s="393"/>
      <c r="S72" s="394"/>
      <c r="T72" s="470"/>
    </row>
    <row r="73" spans="1:20" s="3" customFormat="1" x14ac:dyDescent="0.2">
      <c r="A73" s="428">
        <f>'Est. of Hours'!A73</f>
        <v>0</v>
      </c>
      <c r="B73" s="653">
        <f>'Est. of Hours'!B73</f>
        <v>0</v>
      </c>
      <c r="C73" s="653"/>
      <c r="D73" s="653"/>
      <c r="E73" s="351">
        <f>'Est. of Hours'!Q73</f>
        <v>0</v>
      </c>
      <c r="F73" s="443"/>
      <c r="G73" s="443"/>
      <c r="H73" s="444"/>
      <c r="I73" s="445"/>
      <c r="J73" s="367">
        <f t="shared" si="4"/>
        <v>0</v>
      </c>
      <c r="K73" s="407" t="str">
        <f t="shared" si="1"/>
        <v/>
      </c>
      <c r="L73" s="364"/>
      <c r="M73" s="404">
        <f t="shared" si="2"/>
        <v>0</v>
      </c>
      <c r="N73" s="381">
        <f t="shared" si="5"/>
        <v>0</v>
      </c>
      <c r="O73" s="391"/>
      <c r="P73" s="392"/>
      <c r="Q73" s="392"/>
      <c r="R73" s="393"/>
      <c r="S73" s="394"/>
      <c r="T73" s="470"/>
    </row>
    <row r="74" spans="1:20" s="3" customFormat="1" x14ac:dyDescent="0.2">
      <c r="A74" s="428">
        <f>'Est. of Hours'!A74</f>
        <v>0</v>
      </c>
      <c r="B74" s="653">
        <f>'Est. of Hours'!B74</f>
        <v>0</v>
      </c>
      <c r="C74" s="653"/>
      <c r="D74" s="653"/>
      <c r="E74" s="351">
        <f>'Est. of Hours'!Q74</f>
        <v>0</v>
      </c>
      <c r="F74" s="443"/>
      <c r="G74" s="443"/>
      <c r="H74" s="444"/>
      <c r="I74" s="445"/>
      <c r="J74" s="367">
        <f t="shared" si="4"/>
        <v>0</v>
      </c>
      <c r="K74" s="407" t="str">
        <f t="shared" si="1"/>
        <v/>
      </c>
      <c r="L74" s="364"/>
      <c r="M74" s="404">
        <f t="shared" si="2"/>
        <v>0</v>
      </c>
      <c r="N74" s="381">
        <f t="shared" si="5"/>
        <v>0</v>
      </c>
      <c r="O74" s="391"/>
      <c r="P74" s="392"/>
      <c r="Q74" s="392"/>
      <c r="R74" s="393"/>
      <c r="S74" s="394"/>
      <c r="T74" s="470"/>
    </row>
    <row r="75" spans="1:20" s="3" customFormat="1" x14ac:dyDescent="0.2">
      <c r="A75" s="428">
        <f>'Est. of Hours'!A75</f>
        <v>0</v>
      </c>
      <c r="B75" s="653">
        <f>'Est. of Hours'!B75</f>
        <v>0</v>
      </c>
      <c r="C75" s="653"/>
      <c r="D75" s="653"/>
      <c r="E75" s="351">
        <f>'Est. of Hours'!Q75</f>
        <v>0</v>
      </c>
      <c r="F75" s="443"/>
      <c r="G75" s="443"/>
      <c r="H75" s="444"/>
      <c r="I75" s="445"/>
      <c r="J75" s="367">
        <f t="shared" si="4"/>
        <v>0</v>
      </c>
      <c r="K75" s="407" t="str">
        <f t="shared" si="1"/>
        <v/>
      </c>
      <c r="L75" s="364"/>
      <c r="M75" s="404">
        <f t="shared" si="2"/>
        <v>0</v>
      </c>
      <c r="N75" s="381">
        <f t="shared" si="5"/>
        <v>0</v>
      </c>
      <c r="O75" s="391"/>
      <c r="P75" s="392"/>
      <c r="Q75" s="392"/>
      <c r="R75" s="393"/>
      <c r="S75" s="394"/>
      <c r="T75" s="470"/>
    </row>
    <row r="76" spans="1:20" s="3" customFormat="1" x14ac:dyDescent="0.2">
      <c r="A76" s="428">
        <f>'Est. of Hours'!A76</f>
        <v>0</v>
      </c>
      <c r="B76" s="653">
        <f>'Est. of Hours'!B76</f>
        <v>0</v>
      </c>
      <c r="C76" s="653"/>
      <c r="D76" s="653"/>
      <c r="E76" s="351">
        <f>'Est. of Hours'!Q76</f>
        <v>0</v>
      </c>
      <c r="F76" s="443"/>
      <c r="G76" s="443"/>
      <c r="H76" s="444"/>
      <c r="I76" s="445"/>
      <c r="J76" s="367">
        <f t="shared" si="4"/>
        <v>0</v>
      </c>
      <c r="K76" s="407" t="str">
        <f t="shared" ref="K76:K139" si="7">IF(AND(J76=0,L76=0),"",IF(OR(J76=0,L76=0),"X",(J76-L76)/L76))</f>
        <v/>
      </c>
      <c r="L76" s="364"/>
      <c r="M76" s="404">
        <f t="shared" ref="M76:M139" si="8">IF(N76=0,0,(N76-L76)/N76)</f>
        <v>0</v>
      </c>
      <c r="N76" s="381">
        <f t="shared" si="5"/>
        <v>0</v>
      </c>
      <c r="O76" s="391"/>
      <c r="P76" s="392"/>
      <c r="Q76" s="392"/>
      <c r="R76" s="393"/>
      <c r="S76" s="394"/>
      <c r="T76" s="470"/>
    </row>
    <row r="77" spans="1:20" s="3" customFormat="1" x14ac:dyDescent="0.2">
      <c r="A77" s="428">
        <f>'Est. of Hours'!A77</f>
        <v>0</v>
      </c>
      <c r="B77" s="653">
        <f>'Est. of Hours'!B77</f>
        <v>0</v>
      </c>
      <c r="C77" s="653"/>
      <c r="D77" s="653"/>
      <c r="E77" s="351">
        <f>'Est. of Hours'!Q77</f>
        <v>0</v>
      </c>
      <c r="F77" s="443"/>
      <c r="G77" s="443"/>
      <c r="H77" s="444"/>
      <c r="I77" s="445"/>
      <c r="J77" s="367">
        <f t="shared" ref="J77:J140" si="9">SUM(E77:I77)</f>
        <v>0</v>
      </c>
      <c r="K77" s="407" t="str">
        <f t="shared" si="7"/>
        <v/>
      </c>
      <c r="L77" s="364"/>
      <c r="M77" s="404">
        <f t="shared" si="8"/>
        <v>0</v>
      </c>
      <c r="N77" s="381">
        <f t="shared" ref="N77:N140" si="10">SUM(O77:S77)</f>
        <v>0</v>
      </c>
      <c r="O77" s="391"/>
      <c r="P77" s="392"/>
      <c r="Q77" s="392"/>
      <c r="R77" s="393"/>
      <c r="S77" s="394"/>
      <c r="T77" s="470"/>
    </row>
    <row r="78" spans="1:20" s="3" customFormat="1" x14ac:dyDescent="0.2">
      <c r="A78" s="428">
        <f>'Est. of Hours'!A78</f>
        <v>0</v>
      </c>
      <c r="B78" s="653">
        <f>'Est. of Hours'!B78</f>
        <v>0</v>
      </c>
      <c r="C78" s="653"/>
      <c r="D78" s="653"/>
      <c r="E78" s="351">
        <f>'Est. of Hours'!Q78</f>
        <v>0</v>
      </c>
      <c r="F78" s="443"/>
      <c r="G78" s="443"/>
      <c r="H78" s="444"/>
      <c r="I78" s="445"/>
      <c r="J78" s="367">
        <f t="shared" si="9"/>
        <v>0</v>
      </c>
      <c r="K78" s="407" t="str">
        <f t="shared" si="7"/>
        <v/>
      </c>
      <c r="L78" s="364"/>
      <c r="M78" s="404">
        <f t="shared" si="8"/>
        <v>0</v>
      </c>
      <c r="N78" s="381">
        <f t="shared" si="10"/>
        <v>0</v>
      </c>
      <c r="O78" s="391"/>
      <c r="P78" s="392"/>
      <c r="Q78" s="392"/>
      <c r="R78" s="393"/>
      <c r="S78" s="394"/>
      <c r="T78" s="470"/>
    </row>
    <row r="79" spans="1:20" s="3" customFormat="1" x14ac:dyDescent="0.2">
      <c r="A79" s="428">
        <f>'Est. of Hours'!A79</f>
        <v>0</v>
      </c>
      <c r="B79" s="653">
        <f>'Est. of Hours'!B79</f>
        <v>0</v>
      </c>
      <c r="C79" s="653"/>
      <c r="D79" s="653"/>
      <c r="E79" s="351">
        <f>'Est. of Hours'!Q79</f>
        <v>0</v>
      </c>
      <c r="F79" s="443"/>
      <c r="G79" s="443"/>
      <c r="H79" s="444"/>
      <c r="I79" s="445"/>
      <c r="J79" s="367">
        <f t="shared" si="9"/>
        <v>0</v>
      </c>
      <c r="K79" s="407" t="str">
        <f t="shared" si="7"/>
        <v/>
      </c>
      <c r="L79" s="364"/>
      <c r="M79" s="404">
        <f t="shared" si="8"/>
        <v>0</v>
      </c>
      <c r="N79" s="381">
        <f t="shared" si="10"/>
        <v>0</v>
      </c>
      <c r="O79" s="391"/>
      <c r="P79" s="392"/>
      <c r="Q79" s="392"/>
      <c r="R79" s="393"/>
      <c r="S79" s="394"/>
      <c r="T79" s="470"/>
    </row>
    <row r="80" spans="1:20" s="3" customFormat="1" x14ac:dyDescent="0.2">
      <c r="A80" s="428">
        <f>'Est. of Hours'!A80</f>
        <v>0</v>
      </c>
      <c r="B80" s="653">
        <f>'Est. of Hours'!B80</f>
        <v>0</v>
      </c>
      <c r="C80" s="653"/>
      <c r="D80" s="653"/>
      <c r="E80" s="351">
        <f>'Est. of Hours'!Q80</f>
        <v>0</v>
      </c>
      <c r="F80" s="443"/>
      <c r="G80" s="443"/>
      <c r="H80" s="444"/>
      <c r="I80" s="445"/>
      <c r="J80" s="367">
        <f t="shared" si="9"/>
        <v>0</v>
      </c>
      <c r="K80" s="407" t="str">
        <f t="shared" si="7"/>
        <v/>
      </c>
      <c r="L80" s="364"/>
      <c r="M80" s="404">
        <f t="shared" si="8"/>
        <v>0</v>
      </c>
      <c r="N80" s="381">
        <f t="shared" si="10"/>
        <v>0</v>
      </c>
      <c r="O80" s="391"/>
      <c r="P80" s="392"/>
      <c r="Q80" s="392"/>
      <c r="R80" s="393"/>
      <c r="S80" s="394"/>
      <c r="T80" s="470"/>
    </row>
    <row r="81" spans="1:20" s="3" customFormat="1" x14ac:dyDescent="0.2">
      <c r="A81" s="428">
        <f>'Est. of Hours'!A81</f>
        <v>0</v>
      </c>
      <c r="B81" s="653">
        <f>'Est. of Hours'!B81</f>
        <v>0</v>
      </c>
      <c r="C81" s="653"/>
      <c r="D81" s="653"/>
      <c r="E81" s="351">
        <f>'Est. of Hours'!Q81</f>
        <v>0</v>
      </c>
      <c r="F81" s="443"/>
      <c r="G81" s="443"/>
      <c r="H81" s="444"/>
      <c r="I81" s="445"/>
      <c r="J81" s="367">
        <f t="shared" si="9"/>
        <v>0</v>
      </c>
      <c r="K81" s="407" t="str">
        <f t="shared" si="7"/>
        <v/>
      </c>
      <c r="L81" s="364"/>
      <c r="M81" s="404">
        <f t="shared" si="8"/>
        <v>0</v>
      </c>
      <c r="N81" s="381">
        <f t="shared" si="10"/>
        <v>0</v>
      </c>
      <c r="O81" s="391"/>
      <c r="P81" s="392"/>
      <c r="Q81" s="392"/>
      <c r="R81" s="393"/>
      <c r="S81" s="394"/>
      <c r="T81" s="470"/>
    </row>
    <row r="82" spans="1:20" s="3" customFormat="1" x14ac:dyDescent="0.2">
      <c r="A82" s="428">
        <f>'Est. of Hours'!A82</f>
        <v>0</v>
      </c>
      <c r="B82" s="653">
        <f>'Est. of Hours'!B82</f>
        <v>0</v>
      </c>
      <c r="C82" s="653"/>
      <c r="D82" s="653"/>
      <c r="E82" s="351">
        <f>'Est. of Hours'!Q82</f>
        <v>0</v>
      </c>
      <c r="F82" s="443"/>
      <c r="G82" s="443"/>
      <c r="H82" s="444"/>
      <c r="I82" s="445"/>
      <c r="J82" s="367">
        <f t="shared" si="9"/>
        <v>0</v>
      </c>
      <c r="K82" s="407" t="str">
        <f t="shared" si="7"/>
        <v/>
      </c>
      <c r="L82" s="364"/>
      <c r="M82" s="404">
        <f t="shared" si="8"/>
        <v>0</v>
      </c>
      <c r="N82" s="381">
        <f t="shared" si="10"/>
        <v>0</v>
      </c>
      <c r="O82" s="391"/>
      <c r="P82" s="392"/>
      <c r="Q82" s="392"/>
      <c r="R82" s="393"/>
      <c r="S82" s="394"/>
      <c r="T82" s="470"/>
    </row>
    <row r="83" spans="1:20" s="3" customFormat="1" ht="15.75" thickBot="1" x14ac:dyDescent="0.25">
      <c r="A83" s="428">
        <f>'Est. of Hours'!A83</f>
        <v>0</v>
      </c>
      <c r="B83" s="653">
        <f>'Est. of Hours'!B83</f>
        <v>0</v>
      </c>
      <c r="C83" s="653"/>
      <c r="D83" s="653"/>
      <c r="E83" s="352">
        <f>'Est. of Hours'!Q83</f>
        <v>0</v>
      </c>
      <c r="F83" s="446"/>
      <c r="G83" s="446"/>
      <c r="H83" s="447"/>
      <c r="I83" s="448"/>
      <c r="J83" s="368">
        <f t="shared" si="9"/>
        <v>0</v>
      </c>
      <c r="K83" s="408" t="str">
        <f t="shared" si="7"/>
        <v/>
      </c>
      <c r="L83" s="365"/>
      <c r="M83" s="405">
        <f t="shared" si="8"/>
        <v>0</v>
      </c>
      <c r="N83" s="382">
        <f t="shared" si="10"/>
        <v>0</v>
      </c>
      <c r="O83" s="395"/>
      <c r="P83" s="396"/>
      <c r="Q83" s="396"/>
      <c r="R83" s="397"/>
      <c r="S83" s="398"/>
      <c r="T83" s="470"/>
    </row>
    <row r="84" spans="1:20" s="3" customFormat="1" ht="15" customHeight="1" thickBot="1" x14ac:dyDescent="0.25">
      <c r="A84" s="658" t="str">
        <f>'Est. of Hours'!A84</f>
        <v>III.  User Defined Task 3</v>
      </c>
      <c r="B84" s="659"/>
      <c r="C84" s="659"/>
      <c r="D84" s="659"/>
      <c r="E84" s="355">
        <f>'Est. of Hours'!Q84</f>
        <v>0</v>
      </c>
      <c r="F84" s="436"/>
      <c r="G84" s="436"/>
      <c r="H84" s="437"/>
      <c r="I84" s="438"/>
      <c r="J84" s="383">
        <f t="shared" si="9"/>
        <v>0</v>
      </c>
      <c r="K84" s="409" t="str">
        <f t="shared" si="7"/>
        <v/>
      </c>
      <c r="L84" s="384"/>
      <c r="M84" s="406">
        <f t="shared" si="8"/>
        <v>0</v>
      </c>
      <c r="N84" s="385">
        <f t="shared" si="10"/>
        <v>0</v>
      </c>
      <c r="O84" s="373">
        <f t="shared" ref="O84:S84" si="11">ROUND(SUM(O85:O119),2)</f>
        <v>0</v>
      </c>
      <c r="P84" s="374">
        <f t="shared" si="11"/>
        <v>0</v>
      </c>
      <c r="Q84" s="374">
        <f t="shared" si="11"/>
        <v>0</v>
      </c>
      <c r="R84" s="375">
        <f t="shared" si="11"/>
        <v>0</v>
      </c>
      <c r="S84" s="376">
        <f t="shared" si="11"/>
        <v>0</v>
      </c>
      <c r="T84" s="470"/>
    </row>
    <row r="85" spans="1:20" s="3" customFormat="1" x14ac:dyDescent="0.2">
      <c r="A85" s="427">
        <f>'Est. of Hours'!A85</f>
        <v>1</v>
      </c>
      <c r="B85" s="653" t="str">
        <f>'Est. of Hours'!B85</f>
        <v>Plan-In-Hand Revisions</v>
      </c>
      <c r="C85" s="653"/>
      <c r="D85" s="653"/>
      <c r="E85" s="353">
        <f>'Est. of Hours'!Q85</f>
        <v>0</v>
      </c>
      <c r="F85" s="439"/>
      <c r="G85" s="439"/>
      <c r="H85" s="449"/>
      <c r="I85" s="450"/>
      <c r="J85" s="366">
        <f t="shared" si="9"/>
        <v>0</v>
      </c>
      <c r="K85" s="410" t="str">
        <f t="shared" si="7"/>
        <v/>
      </c>
      <c r="L85" s="363"/>
      <c r="M85" s="403">
        <f t="shared" si="8"/>
        <v>0</v>
      </c>
      <c r="N85" s="380">
        <f t="shared" si="10"/>
        <v>0</v>
      </c>
      <c r="O85" s="386"/>
      <c r="P85" s="387"/>
      <c r="Q85" s="388"/>
      <c r="R85" s="389"/>
      <c r="S85" s="390"/>
      <c r="T85" s="470"/>
    </row>
    <row r="86" spans="1:20" s="3" customFormat="1" x14ac:dyDescent="0.2">
      <c r="A86" s="427">
        <f>'Est. of Hours'!A86</f>
        <v>2</v>
      </c>
      <c r="B86" s="653" t="str">
        <f>'Est. of Hours'!B86</f>
        <v>Plan Production / Printing</v>
      </c>
      <c r="C86" s="653"/>
      <c r="D86" s="653"/>
      <c r="E86" s="351">
        <f>'Est. of Hours'!Q86</f>
        <v>0</v>
      </c>
      <c r="F86" s="443"/>
      <c r="G86" s="443"/>
      <c r="H86" s="444"/>
      <c r="I86" s="445"/>
      <c r="J86" s="367">
        <f t="shared" si="9"/>
        <v>0</v>
      </c>
      <c r="K86" s="407" t="str">
        <f t="shared" si="7"/>
        <v/>
      </c>
      <c r="L86" s="364"/>
      <c r="M86" s="404">
        <f t="shared" si="8"/>
        <v>0</v>
      </c>
      <c r="N86" s="381">
        <f t="shared" si="10"/>
        <v>0</v>
      </c>
      <c r="O86" s="391"/>
      <c r="P86" s="392"/>
      <c r="Q86" s="392"/>
      <c r="R86" s="393"/>
      <c r="S86" s="394"/>
      <c r="T86" s="470"/>
    </row>
    <row r="87" spans="1:20" s="3" customFormat="1" x14ac:dyDescent="0.2">
      <c r="A87" s="428">
        <f>'Est. of Hours'!A87</f>
        <v>3</v>
      </c>
      <c r="B87" s="653" t="str">
        <f>'Est. of Hours'!B87</f>
        <v>Quantities</v>
      </c>
      <c r="C87" s="653"/>
      <c r="D87" s="653"/>
      <c r="E87" s="351">
        <f>'Est. of Hours'!Q87</f>
        <v>0</v>
      </c>
      <c r="F87" s="443"/>
      <c r="G87" s="443"/>
      <c r="H87" s="444"/>
      <c r="I87" s="445"/>
      <c r="J87" s="367">
        <f t="shared" si="9"/>
        <v>0</v>
      </c>
      <c r="K87" s="407" t="str">
        <f t="shared" si="7"/>
        <v/>
      </c>
      <c r="L87" s="364"/>
      <c r="M87" s="404">
        <f t="shared" si="8"/>
        <v>0</v>
      </c>
      <c r="N87" s="381">
        <f t="shared" si="10"/>
        <v>0</v>
      </c>
      <c r="O87" s="391"/>
      <c r="P87" s="392"/>
      <c r="Q87" s="392"/>
      <c r="R87" s="393"/>
      <c r="S87" s="394"/>
      <c r="T87" s="470"/>
    </row>
    <row r="88" spans="1:20" s="3" customFormat="1" x14ac:dyDescent="0.2">
      <c r="A88" s="428">
        <f>'Est. of Hours'!A88</f>
        <v>4</v>
      </c>
      <c r="B88" s="653" t="str">
        <f>'Est. of Hours'!B88</f>
        <v>QA/QC</v>
      </c>
      <c r="C88" s="653"/>
      <c r="D88" s="653"/>
      <c r="E88" s="351">
        <f>'Est. of Hours'!Q88</f>
        <v>0</v>
      </c>
      <c r="F88" s="443"/>
      <c r="G88" s="443"/>
      <c r="H88" s="444"/>
      <c r="I88" s="445"/>
      <c r="J88" s="367">
        <f t="shared" si="9"/>
        <v>0</v>
      </c>
      <c r="K88" s="407" t="str">
        <f t="shared" si="7"/>
        <v/>
      </c>
      <c r="L88" s="364"/>
      <c r="M88" s="404">
        <f t="shared" si="8"/>
        <v>0</v>
      </c>
      <c r="N88" s="381">
        <f t="shared" si="10"/>
        <v>0</v>
      </c>
      <c r="O88" s="391"/>
      <c r="P88" s="392"/>
      <c r="Q88" s="392"/>
      <c r="R88" s="393"/>
      <c r="S88" s="394"/>
      <c r="T88" s="470"/>
    </row>
    <row r="89" spans="1:20" s="3" customFormat="1" x14ac:dyDescent="0.2">
      <c r="A89" s="428">
        <f>'Est. of Hours'!A89</f>
        <v>5</v>
      </c>
      <c r="B89" s="653" t="str">
        <f>'Est. of Hours'!B89</f>
        <v>Floodplain Certification</v>
      </c>
      <c r="C89" s="653"/>
      <c r="D89" s="653"/>
      <c r="E89" s="351">
        <f>'Est. of Hours'!Q89</f>
        <v>0</v>
      </c>
      <c r="F89" s="443"/>
      <c r="G89" s="443"/>
      <c r="H89" s="444"/>
      <c r="I89" s="445"/>
      <c r="J89" s="367">
        <f t="shared" si="9"/>
        <v>0</v>
      </c>
      <c r="K89" s="407" t="str">
        <f t="shared" si="7"/>
        <v/>
      </c>
      <c r="L89" s="364"/>
      <c r="M89" s="404">
        <f t="shared" si="8"/>
        <v>0</v>
      </c>
      <c r="N89" s="381">
        <f t="shared" si="10"/>
        <v>0</v>
      </c>
      <c r="O89" s="391"/>
      <c r="P89" s="392"/>
      <c r="Q89" s="392"/>
      <c r="R89" s="393"/>
      <c r="S89" s="394"/>
      <c r="T89" s="470"/>
    </row>
    <row r="90" spans="1:20" s="3" customFormat="1" x14ac:dyDescent="0.2">
      <c r="A90" s="428">
        <f>'Est. of Hours'!A90</f>
        <v>6</v>
      </c>
      <c r="B90" s="653" t="str">
        <f>'Est. of Hours'!B90</f>
        <v>Miscellaneous</v>
      </c>
      <c r="C90" s="653"/>
      <c r="D90" s="653"/>
      <c r="E90" s="351">
        <f>'Est. of Hours'!Q90</f>
        <v>0</v>
      </c>
      <c r="F90" s="443"/>
      <c r="G90" s="443"/>
      <c r="H90" s="444"/>
      <c r="I90" s="445"/>
      <c r="J90" s="367">
        <f t="shared" si="9"/>
        <v>0</v>
      </c>
      <c r="K90" s="407" t="str">
        <f t="shared" si="7"/>
        <v/>
      </c>
      <c r="L90" s="364"/>
      <c r="M90" s="404">
        <f t="shared" si="8"/>
        <v>0</v>
      </c>
      <c r="N90" s="381">
        <f t="shared" si="10"/>
        <v>0</v>
      </c>
      <c r="O90" s="391"/>
      <c r="P90" s="392"/>
      <c r="Q90" s="392"/>
      <c r="R90" s="393"/>
      <c r="S90" s="394"/>
      <c r="T90" s="470"/>
    </row>
    <row r="91" spans="1:20" s="3" customFormat="1" x14ac:dyDescent="0.2">
      <c r="A91" s="428">
        <f>'Est. of Hours'!A91</f>
        <v>0</v>
      </c>
      <c r="B91" s="653">
        <f>'Est. of Hours'!B91</f>
        <v>0</v>
      </c>
      <c r="C91" s="653"/>
      <c r="D91" s="653"/>
      <c r="E91" s="351">
        <f>'Est. of Hours'!Q91</f>
        <v>0</v>
      </c>
      <c r="F91" s="443"/>
      <c r="G91" s="443"/>
      <c r="H91" s="444"/>
      <c r="I91" s="445"/>
      <c r="J91" s="367">
        <f t="shared" si="9"/>
        <v>0</v>
      </c>
      <c r="K91" s="407" t="str">
        <f t="shared" si="7"/>
        <v/>
      </c>
      <c r="L91" s="364"/>
      <c r="M91" s="404">
        <f t="shared" si="8"/>
        <v>0</v>
      </c>
      <c r="N91" s="381">
        <f t="shared" si="10"/>
        <v>0</v>
      </c>
      <c r="O91" s="391"/>
      <c r="P91" s="392"/>
      <c r="Q91" s="392"/>
      <c r="R91" s="393"/>
      <c r="S91" s="394"/>
      <c r="T91" s="470"/>
    </row>
    <row r="92" spans="1:20" s="3" customFormat="1" x14ac:dyDescent="0.2">
      <c r="A92" s="428">
        <f>'Est. of Hours'!A92</f>
        <v>0</v>
      </c>
      <c r="B92" s="653">
        <f>'Est. of Hours'!B92</f>
        <v>0</v>
      </c>
      <c r="C92" s="653"/>
      <c r="D92" s="653"/>
      <c r="E92" s="351">
        <f>'Est. of Hours'!Q92</f>
        <v>0</v>
      </c>
      <c r="F92" s="443"/>
      <c r="G92" s="443"/>
      <c r="H92" s="444"/>
      <c r="I92" s="445"/>
      <c r="J92" s="367">
        <f t="shared" si="9"/>
        <v>0</v>
      </c>
      <c r="K92" s="407" t="str">
        <f t="shared" si="7"/>
        <v/>
      </c>
      <c r="L92" s="364"/>
      <c r="M92" s="404">
        <f t="shared" si="8"/>
        <v>0</v>
      </c>
      <c r="N92" s="381">
        <f t="shared" si="10"/>
        <v>0</v>
      </c>
      <c r="O92" s="391"/>
      <c r="P92" s="392"/>
      <c r="Q92" s="392"/>
      <c r="R92" s="393"/>
      <c r="S92" s="394"/>
      <c r="T92" s="470"/>
    </row>
    <row r="93" spans="1:20" s="3" customFormat="1" x14ac:dyDescent="0.2">
      <c r="A93" s="428">
        <f>'Est. of Hours'!A93</f>
        <v>0</v>
      </c>
      <c r="B93" s="653">
        <f>'Est. of Hours'!B93</f>
        <v>0</v>
      </c>
      <c r="C93" s="653"/>
      <c r="D93" s="653"/>
      <c r="E93" s="351">
        <f>'Est. of Hours'!Q93</f>
        <v>0</v>
      </c>
      <c r="F93" s="443"/>
      <c r="G93" s="443"/>
      <c r="H93" s="444"/>
      <c r="I93" s="445"/>
      <c r="J93" s="367">
        <f t="shared" si="9"/>
        <v>0</v>
      </c>
      <c r="K93" s="407" t="str">
        <f t="shared" si="7"/>
        <v/>
      </c>
      <c r="L93" s="364"/>
      <c r="M93" s="404">
        <f t="shared" si="8"/>
        <v>0</v>
      </c>
      <c r="N93" s="381">
        <f t="shared" si="10"/>
        <v>0</v>
      </c>
      <c r="O93" s="391"/>
      <c r="P93" s="392"/>
      <c r="Q93" s="392"/>
      <c r="R93" s="393"/>
      <c r="S93" s="394"/>
      <c r="T93" s="470"/>
    </row>
    <row r="94" spans="1:20" s="3" customFormat="1" x14ac:dyDescent="0.2">
      <c r="A94" s="428">
        <f>'Est. of Hours'!A94</f>
        <v>0</v>
      </c>
      <c r="B94" s="653">
        <f>'Est. of Hours'!B94</f>
        <v>0</v>
      </c>
      <c r="C94" s="653"/>
      <c r="D94" s="653"/>
      <c r="E94" s="351">
        <f>'Est. of Hours'!Q94</f>
        <v>0</v>
      </c>
      <c r="F94" s="443"/>
      <c r="G94" s="443"/>
      <c r="H94" s="444"/>
      <c r="I94" s="445"/>
      <c r="J94" s="367">
        <f t="shared" si="9"/>
        <v>0</v>
      </c>
      <c r="K94" s="407" t="str">
        <f t="shared" si="7"/>
        <v/>
      </c>
      <c r="L94" s="364"/>
      <c r="M94" s="404">
        <f t="shared" si="8"/>
        <v>0</v>
      </c>
      <c r="N94" s="381">
        <f t="shared" si="10"/>
        <v>0</v>
      </c>
      <c r="O94" s="391"/>
      <c r="P94" s="392"/>
      <c r="Q94" s="392"/>
      <c r="R94" s="393"/>
      <c r="S94" s="394"/>
      <c r="T94" s="470"/>
    </row>
    <row r="95" spans="1:20" s="3" customFormat="1" x14ac:dyDescent="0.2">
      <c r="A95" s="428">
        <f>'Est. of Hours'!A95</f>
        <v>0</v>
      </c>
      <c r="B95" s="653">
        <f>'Est. of Hours'!B95</f>
        <v>0</v>
      </c>
      <c r="C95" s="653"/>
      <c r="D95" s="653"/>
      <c r="E95" s="351">
        <f>'Est. of Hours'!Q95</f>
        <v>0</v>
      </c>
      <c r="F95" s="443"/>
      <c r="G95" s="443"/>
      <c r="H95" s="444"/>
      <c r="I95" s="445"/>
      <c r="J95" s="367">
        <f t="shared" si="9"/>
        <v>0</v>
      </c>
      <c r="K95" s="407" t="str">
        <f t="shared" si="7"/>
        <v/>
      </c>
      <c r="L95" s="364"/>
      <c r="M95" s="404">
        <f t="shared" si="8"/>
        <v>0</v>
      </c>
      <c r="N95" s="381">
        <f t="shared" si="10"/>
        <v>0</v>
      </c>
      <c r="O95" s="391"/>
      <c r="P95" s="392"/>
      <c r="Q95" s="392"/>
      <c r="R95" s="393"/>
      <c r="S95" s="394"/>
      <c r="T95" s="470"/>
    </row>
    <row r="96" spans="1:20" s="3" customFormat="1" x14ac:dyDescent="0.2">
      <c r="A96" s="428">
        <f>'Est. of Hours'!A96</f>
        <v>0</v>
      </c>
      <c r="B96" s="653">
        <f>'Est. of Hours'!B96</f>
        <v>0</v>
      </c>
      <c r="C96" s="653"/>
      <c r="D96" s="653"/>
      <c r="E96" s="351">
        <f>'Est. of Hours'!Q96</f>
        <v>0</v>
      </c>
      <c r="F96" s="443"/>
      <c r="G96" s="443"/>
      <c r="H96" s="444"/>
      <c r="I96" s="445"/>
      <c r="J96" s="367">
        <f t="shared" si="9"/>
        <v>0</v>
      </c>
      <c r="K96" s="407" t="str">
        <f t="shared" si="7"/>
        <v/>
      </c>
      <c r="L96" s="364"/>
      <c r="M96" s="404">
        <f t="shared" si="8"/>
        <v>0</v>
      </c>
      <c r="N96" s="381">
        <f t="shared" si="10"/>
        <v>0</v>
      </c>
      <c r="O96" s="391"/>
      <c r="P96" s="392"/>
      <c r="Q96" s="392"/>
      <c r="R96" s="393"/>
      <c r="S96" s="394"/>
      <c r="T96" s="470"/>
    </row>
    <row r="97" spans="1:20" s="3" customFormat="1" x14ac:dyDescent="0.2">
      <c r="A97" s="428">
        <f>'Est. of Hours'!A97</f>
        <v>0</v>
      </c>
      <c r="B97" s="653">
        <f>'Est. of Hours'!B97</f>
        <v>0</v>
      </c>
      <c r="C97" s="653"/>
      <c r="D97" s="653"/>
      <c r="E97" s="351">
        <f>'Est. of Hours'!Q97</f>
        <v>0</v>
      </c>
      <c r="F97" s="443"/>
      <c r="G97" s="443"/>
      <c r="H97" s="444"/>
      <c r="I97" s="445"/>
      <c r="J97" s="367">
        <f t="shared" si="9"/>
        <v>0</v>
      </c>
      <c r="K97" s="407" t="str">
        <f t="shared" si="7"/>
        <v/>
      </c>
      <c r="L97" s="364"/>
      <c r="M97" s="404">
        <f t="shared" si="8"/>
        <v>0</v>
      </c>
      <c r="N97" s="381">
        <f t="shared" si="10"/>
        <v>0</v>
      </c>
      <c r="O97" s="391"/>
      <c r="P97" s="392"/>
      <c r="Q97" s="392"/>
      <c r="R97" s="393"/>
      <c r="S97" s="394"/>
      <c r="T97" s="470"/>
    </row>
    <row r="98" spans="1:20" s="3" customFormat="1" x14ac:dyDescent="0.2">
      <c r="A98" s="428">
        <f>'Est. of Hours'!A98</f>
        <v>0</v>
      </c>
      <c r="B98" s="653">
        <f>'Est. of Hours'!B98</f>
        <v>0</v>
      </c>
      <c r="C98" s="653"/>
      <c r="D98" s="653"/>
      <c r="E98" s="351">
        <f>'Est. of Hours'!Q98</f>
        <v>0</v>
      </c>
      <c r="F98" s="443"/>
      <c r="G98" s="443"/>
      <c r="H98" s="444"/>
      <c r="I98" s="445"/>
      <c r="J98" s="367">
        <f t="shared" si="9"/>
        <v>0</v>
      </c>
      <c r="K98" s="407" t="str">
        <f t="shared" si="7"/>
        <v/>
      </c>
      <c r="L98" s="364"/>
      <c r="M98" s="404">
        <f t="shared" si="8"/>
        <v>0</v>
      </c>
      <c r="N98" s="381">
        <f t="shared" si="10"/>
        <v>0</v>
      </c>
      <c r="O98" s="391"/>
      <c r="P98" s="392"/>
      <c r="Q98" s="392"/>
      <c r="R98" s="393"/>
      <c r="S98" s="394"/>
      <c r="T98" s="470"/>
    </row>
    <row r="99" spans="1:20" s="3" customFormat="1" x14ac:dyDescent="0.2">
      <c r="A99" s="428">
        <f>'Est. of Hours'!A99</f>
        <v>0</v>
      </c>
      <c r="B99" s="653">
        <f>'Est. of Hours'!B99</f>
        <v>0</v>
      </c>
      <c r="C99" s="653"/>
      <c r="D99" s="653"/>
      <c r="E99" s="351">
        <f>'Est. of Hours'!Q99</f>
        <v>0</v>
      </c>
      <c r="F99" s="443"/>
      <c r="G99" s="443"/>
      <c r="H99" s="444"/>
      <c r="I99" s="445"/>
      <c r="J99" s="367">
        <f t="shared" si="9"/>
        <v>0</v>
      </c>
      <c r="K99" s="407" t="str">
        <f t="shared" si="7"/>
        <v/>
      </c>
      <c r="L99" s="364"/>
      <c r="M99" s="404">
        <f t="shared" si="8"/>
        <v>0</v>
      </c>
      <c r="N99" s="381">
        <f t="shared" si="10"/>
        <v>0</v>
      </c>
      <c r="O99" s="391"/>
      <c r="P99" s="392"/>
      <c r="Q99" s="392"/>
      <c r="R99" s="393"/>
      <c r="S99" s="394"/>
      <c r="T99" s="470"/>
    </row>
    <row r="100" spans="1:20" s="3" customFormat="1" x14ac:dyDescent="0.2">
      <c r="A100" s="428">
        <f>'Est. of Hours'!A100</f>
        <v>0</v>
      </c>
      <c r="B100" s="653">
        <f>'Est. of Hours'!B100</f>
        <v>0</v>
      </c>
      <c r="C100" s="653"/>
      <c r="D100" s="653"/>
      <c r="E100" s="351">
        <f>'Est. of Hours'!Q100</f>
        <v>0</v>
      </c>
      <c r="F100" s="443"/>
      <c r="G100" s="443"/>
      <c r="H100" s="444"/>
      <c r="I100" s="445"/>
      <c r="J100" s="367">
        <f t="shared" si="9"/>
        <v>0</v>
      </c>
      <c r="K100" s="407" t="str">
        <f t="shared" si="7"/>
        <v/>
      </c>
      <c r="L100" s="364"/>
      <c r="M100" s="404">
        <f t="shared" si="8"/>
        <v>0</v>
      </c>
      <c r="N100" s="381">
        <f t="shared" si="10"/>
        <v>0</v>
      </c>
      <c r="O100" s="391"/>
      <c r="P100" s="392"/>
      <c r="Q100" s="392"/>
      <c r="R100" s="393"/>
      <c r="S100" s="394"/>
      <c r="T100" s="470"/>
    </row>
    <row r="101" spans="1:20" s="3" customFormat="1" x14ac:dyDescent="0.2">
      <c r="A101" s="428">
        <f>'Est. of Hours'!A101</f>
        <v>0</v>
      </c>
      <c r="B101" s="653">
        <f>'Est. of Hours'!B101</f>
        <v>0</v>
      </c>
      <c r="C101" s="653"/>
      <c r="D101" s="653"/>
      <c r="E101" s="351">
        <f>'Est. of Hours'!Q101</f>
        <v>0</v>
      </c>
      <c r="F101" s="443"/>
      <c r="G101" s="443"/>
      <c r="H101" s="444"/>
      <c r="I101" s="445"/>
      <c r="J101" s="367">
        <f t="shared" si="9"/>
        <v>0</v>
      </c>
      <c r="K101" s="407" t="str">
        <f t="shared" si="7"/>
        <v/>
      </c>
      <c r="L101" s="364"/>
      <c r="M101" s="404">
        <f t="shared" si="8"/>
        <v>0</v>
      </c>
      <c r="N101" s="381">
        <f t="shared" si="10"/>
        <v>0</v>
      </c>
      <c r="O101" s="391"/>
      <c r="P101" s="392"/>
      <c r="Q101" s="392"/>
      <c r="R101" s="393"/>
      <c r="S101" s="394"/>
      <c r="T101" s="470"/>
    </row>
    <row r="102" spans="1:20" s="3" customFormat="1" x14ac:dyDescent="0.2">
      <c r="A102" s="428">
        <f>'Est. of Hours'!A102</f>
        <v>0</v>
      </c>
      <c r="B102" s="653">
        <f>'Est. of Hours'!B102</f>
        <v>0</v>
      </c>
      <c r="C102" s="653"/>
      <c r="D102" s="653"/>
      <c r="E102" s="351">
        <f>'Est. of Hours'!Q102</f>
        <v>0</v>
      </c>
      <c r="F102" s="443"/>
      <c r="G102" s="443"/>
      <c r="H102" s="444"/>
      <c r="I102" s="445"/>
      <c r="J102" s="367">
        <f t="shared" si="9"/>
        <v>0</v>
      </c>
      <c r="K102" s="407" t="str">
        <f t="shared" si="7"/>
        <v/>
      </c>
      <c r="L102" s="364"/>
      <c r="M102" s="404">
        <f t="shared" si="8"/>
        <v>0</v>
      </c>
      <c r="N102" s="381">
        <f t="shared" si="10"/>
        <v>0</v>
      </c>
      <c r="O102" s="391"/>
      <c r="P102" s="392"/>
      <c r="Q102" s="392"/>
      <c r="R102" s="393"/>
      <c r="S102" s="394"/>
      <c r="T102" s="470"/>
    </row>
    <row r="103" spans="1:20" s="3" customFormat="1" x14ac:dyDescent="0.2">
      <c r="A103" s="428">
        <f>'Est. of Hours'!A103</f>
        <v>0</v>
      </c>
      <c r="B103" s="653">
        <f>'Est. of Hours'!B103</f>
        <v>0</v>
      </c>
      <c r="C103" s="653"/>
      <c r="D103" s="653"/>
      <c r="E103" s="351">
        <f>'Est. of Hours'!Q103</f>
        <v>0</v>
      </c>
      <c r="F103" s="443"/>
      <c r="G103" s="443"/>
      <c r="H103" s="444"/>
      <c r="I103" s="445"/>
      <c r="J103" s="367">
        <f t="shared" si="9"/>
        <v>0</v>
      </c>
      <c r="K103" s="407" t="str">
        <f t="shared" si="7"/>
        <v/>
      </c>
      <c r="L103" s="364"/>
      <c r="M103" s="404">
        <f t="shared" si="8"/>
        <v>0</v>
      </c>
      <c r="N103" s="381">
        <f t="shared" si="10"/>
        <v>0</v>
      </c>
      <c r="O103" s="391"/>
      <c r="P103" s="392"/>
      <c r="Q103" s="392"/>
      <c r="R103" s="393"/>
      <c r="S103" s="394"/>
      <c r="T103" s="470"/>
    </row>
    <row r="104" spans="1:20" s="3" customFormat="1" x14ac:dyDescent="0.2">
      <c r="A104" s="428">
        <f>'Est. of Hours'!A104</f>
        <v>0</v>
      </c>
      <c r="B104" s="653">
        <f>'Est. of Hours'!B104</f>
        <v>0</v>
      </c>
      <c r="C104" s="653"/>
      <c r="D104" s="653"/>
      <c r="E104" s="351">
        <f>'Est. of Hours'!Q104</f>
        <v>0</v>
      </c>
      <c r="F104" s="443"/>
      <c r="G104" s="443"/>
      <c r="H104" s="444"/>
      <c r="I104" s="445"/>
      <c r="J104" s="367">
        <f t="shared" si="9"/>
        <v>0</v>
      </c>
      <c r="K104" s="407" t="str">
        <f t="shared" si="7"/>
        <v/>
      </c>
      <c r="L104" s="364"/>
      <c r="M104" s="404">
        <f t="shared" si="8"/>
        <v>0</v>
      </c>
      <c r="N104" s="381">
        <f t="shared" si="10"/>
        <v>0</v>
      </c>
      <c r="O104" s="391"/>
      <c r="P104" s="392"/>
      <c r="Q104" s="392"/>
      <c r="R104" s="393"/>
      <c r="S104" s="394"/>
      <c r="T104" s="470"/>
    </row>
    <row r="105" spans="1:20" s="3" customFormat="1" x14ac:dyDescent="0.2">
      <c r="A105" s="428">
        <f>'Est. of Hours'!A105</f>
        <v>0</v>
      </c>
      <c r="B105" s="653">
        <f>'Est. of Hours'!B105</f>
        <v>0</v>
      </c>
      <c r="C105" s="653"/>
      <c r="D105" s="653"/>
      <c r="E105" s="351">
        <f>'Est. of Hours'!Q105</f>
        <v>0</v>
      </c>
      <c r="F105" s="443"/>
      <c r="G105" s="443"/>
      <c r="H105" s="444"/>
      <c r="I105" s="445"/>
      <c r="J105" s="367">
        <f t="shared" si="9"/>
        <v>0</v>
      </c>
      <c r="K105" s="407" t="str">
        <f t="shared" si="7"/>
        <v/>
      </c>
      <c r="L105" s="364"/>
      <c r="M105" s="404">
        <f t="shared" si="8"/>
        <v>0</v>
      </c>
      <c r="N105" s="381">
        <f t="shared" si="10"/>
        <v>0</v>
      </c>
      <c r="O105" s="391"/>
      <c r="P105" s="392"/>
      <c r="Q105" s="392"/>
      <c r="R105" s="393"/>
      <c r="S105" s="394"/>
      <c r="T105" s="470"/>
    </row>
    <row r="106" spans="1:20" s="3" customFormat="1" x14ac:dyDescent="0.2">
      <c r="A106" s="428">
        <f>'Est. of Hours'!A106</f>
        <v>0</v>
      </c>
      <c r="B106" s="653">
        <f>'Est. of Hours'!B106</f>
        <v>0</v>
      </c>
      <c r="C106" s="653"/>
      <c r="D106" s="653"/>
      <c r="E106" s="351">
        <f>'Est. of Hours'!Q106</f>
        <v>0</v>
      </c>
      <c r="F106" s="443"/>
      <c r="G106" s="443"/>
      <c r="H106" s="444"/>
      <c r="I106" s="445"/>
      <c r="J106" s="367">
        <f t="shared" si="9"/>
        <v>0</v>
      </c>
      <c r="K106" s="407" t="str">
        <f t="shared" si="7"/>
        <v/>
      </c>
      <c r="L106" s="364"/>
      <c r="M106" s="404">
        <f t="shared" si="8"/>
        <v>0</v>
      </c>
      <c r="N106" s="381">
        <f t="shared" si="10"/>
        <v>0</v>
      </c>
      <c r="O106" s="391"/>
      <c r="P106" s="392"/>
      <c r="Q106" s="392"/>
      <c r="R106" s="393"/>
      <c r="S106" s="394"/>
      <c r="T106" s="470"/>
    </row>
    <row r="107" spans="1:20" s="3" customFormat="1" x14ac:dyDescent="0.2">
      <c r="A107" s="428">
        <f>'Est. of Hours'!A107</f>
        <v>0</v>
      </c>
      <c r="B107" s="653">
        <f>'Est. of Hours'!B107</f>
        <v>0</v>
      </c>
      <c r="C107" s="653"/>
      <c r="D107" s="653"/>
      <c r="E107" s="351">
        <f>'Est. of Hours'!Q107</f>
        <v>0</v>
      </c>
      <c r="F107" s="443"/>
      <c r="G107" s="443"/>
      <c r="H107" s="444"/>
      <c r="I107" s="445"/>
      <c r="J107" s="367">
        <f t="shared" si="9"/>
        <v>0</v>
      </c>
      <c r="K107" s="407" t="str">
        <f t="shared" si="7"/>
        <v/>
      </c>
      <c r="L107" s="364"/>
      <c r="M107" s="404">
        <f t="shared" si="8"/>
        <v>0</v>
      </c>
      <c r="N107" s="381">
        <f t="shared" si="10"/>
        <v>0</v>
      </c>
      <c r="O107" s="391"/>
      <c r="P107" s="392"/>
      <c r="Q107" s="392"/>
      <c r="R107" s="393"/>
      <c r="S107" s="394"/>
      <c r="T107" s="470"/>
    </row>
    <row r="108" spans="1:20" s="3" customFormat="1" x14ac:dyDescent="0.2">
      <c r="A108" s="428">
        <f>'Est. of Hours'!A108</f>
        <v>0</v>
      </c>
      <c r="B108" s="653">
        <f>'Est. of Hours'!B108</f>
        <v>0</v>
      </c>
      <c r="C108" s="653"/>
      <c r="D108" s="653"/>
      <c r="E108" s="351">
        <f>'Est. of Hours'!Q108</f>
        <v>0</v>
      </c>
      <c r="F108" s="443"/>
      <c r="G108" s="443"/>
      <c r="H108" s="444"/>
      <c r="I108" s="445"/>
      <c r="J108" s="367">
        <f t="shared" si="9"/>
        <v>0</v>
      </c>
      <c r="K108" s="407" t="str">
        <f t="shared" si="7"/>
        <v/>
      </c>
      <c r="L108" s="364"/>
      <c r="M108" s="404">
        <f t="shared" si="8"/>
        <v>0</v>
      </c>
      <c r="N108" s="381">
        <f t="shared" si="10"/>
        <v>0</v>
      </c>
      <c r="O108" s="391"/>
      <c r="P108" s="392"/>
      <c r="Q108" s="392"/>
      <c r="R108" s="393"/>
      <c r="S108" s="394"/>
      <c r="T108" s="470"/>
    </row>
    <row r="109" spans="1:20" s="3" customFormat="1" x14ac:dyDescent="0.2">
      <c r="A109" s="428">
        <f>'Est. of Hours'!A109</f>
        <v>0</v>
      </c>
      <c r="B109" s="653">
        <f>'Est. of Hours'!B109</f>
        <v>0</v>
      </c>
      <c r="C109" s="653"/>
      <c r="D109" s="653"/>
      <c r="E109" s="351">
        <f>'Est. of Hours'!Q109</f>
        <v>0</v>
      </c>
      <c r="F109" s="443"/>
      <c r="G109" s="443"/>
      <c r="H109" s="444"/>
      <c r="I109" s="445"/>
      <c r="J109" s="367">
        <f t="shared" si="9"/>
        <v>0</v>
      </c>
      <c r="K109" s="407" t="str">
        <f t="shared" si="7"/>
        <v/>
      </c>
      <c r="L109" s="364"/>
      <c r="M109" s="404">
        <f t="shared" si="8"/>
        <v>0</v>
      </c>
      <c r="N109" s="381">
        <f t="shared" si="10"/>
        <v>0</v>
      </c>
      <c r="O109" s="391"/>
      <c r="P109" s="392"/>
      <c r="Q109" s="392"/>
      <c r="R109" s="393"/>
      <c r="S109" s="394"/>
      <c r="T109" s="470"/>
    </row>
    <row r="110" spans="1:20" s="3" customFormat="1" x14ac:dyDescent="0.2">
      <c r="A110" s="428">
        <f>'Est. of Hours'!A110</f>
        <v>0</v>
      </c>
      <c r="B110" s="653">
        <f>'Est. of Hours'!B110</f>
        <v>0</v>
      </c>
      <c r="C110" s="653"/>
      <c r="D110" s="653"/>
      <c r="E110" s="351">
        <f>'Est. of Hours'!Q110</f>
        <v>0</v>
      </c>
      <c r="F110" s="443"/>
      <c r="G110" s="443"/>
      <c r="H110" s="444"/>
      <c r="I110" s="445"/>
      <c r="J110" s="367">
        <f t="shared" si="9"/>
        <v>0</v>
      </c>
      <c r="K110" s="407" t="str">
        <f t="shared" si="7"/>
        <v/>
      </c>
      <c r="L110" s="364"/>
      <c r="M110" s="404">
        <f t="shared" si="8"/>
        <v>0</v>
      </c>
      <c r="N110" s="381">
        <f t="shared" si="10"/>
        <v>0</v>
      </c>
      <c r="O110" s="391"/>
      <c r="P110" s="392"/>
      <c r="Q110" s="392"/>
      <c r="R110" s="393"/>
      <c r="S110" s="394"/>
      <c r="T110" s="470"/>
    </row>
    <row r="111" spans="1:20" s="3" customFormat="1" x14ac:dyDescent="0.2">
      <c r="A111" s="428">
        <f>'Est. of Hours'!A111</f>
        <v>0</v>
      </c>
      <c r="B111" s="653">
        <f>'Est. of Hours'!B111</f>
        <v>0</v>
      </c>
      <c r="C111" s="653"/>
      <c r="D111" s="653"/>
      <c r="E111" s="351">
        <f>'Est. of Hours'!Q111</f>
        <v>0</v>
      </c>
      <c r="F111" s="443"/>
      <c r="G111" s="443"/>
      <c r="H111" s="444"/>
      <c r="I111" s="445"/>
      <c r="J111" s="367">
        <f t="shared" si="9"/>
        <v>0</v>
      </c>
      <c r="K111" s="407" t="str">
        <f t="shared" si="7"/>
        <v/>
      </c>
      <c r="L111" s="364"/>
      <c r="M111" s="404">
        <f t="shared" si="8"/>
        <v>0</v>
      </c>
      <c r="N111" s="381">
        <f t="shared" si="10"/>
        <v>0</v>
      </c>
      <c r="O111" s="391"/>
      <c r="P111" s="392"/>
      <c r="Q111" s="392"/>
      <c r="R111" s="393"/>
      <c r="S111" s="394"/>
      <c r="T111" s="470"/>
    </row>
    <row r="112" spans="1:20" s="3" customFormat="1" x14ac:dyDescent="0.2">
      <c r="A112" s="428">
        <f>'Est. of Hours'!A112</f>
        <v>0</v>
      </c>
      <c r="B112" s="653">
        <f>'Est. of Hours'!B112</f>
        <v>0</v>
      </c>
      <c r="C112" s="653"/>
      <c r="D112" s="653"/>
      <c r="E112" s="351">
        <f>'Est. of Hours'!Q112</f>
        <v>0</v>
      </c>
      <c r="F112" s="443"/>
      <c r="G112" s="443"/>
      <c r="H112" s="444"/>
      <c r="I112" s="445"/>
      <c r="J112" s="367">
        <f t="shared" si="9"/>
        <v>0</v>
      </c>
      <c r="K112" s="407" t="str">
        <f t="shared" si="7"/>
        <v/>
      </c>
      <c r="L112" s="364"/>
      <c r="M112" s="404">
        <f t="shared" si="8"/>
        <v>0</v>
      </c>
      <c r="N112" s="381">
        <f t="shared" si="10"/>
        <v>0</v>
      </c>
      <c r="O112" s="391"/>
      <c r="P112" s="392"/>
      <c r="Q112" s="392"/>
      <c r="R112" s="393"/>
      <c r="S112" s="394"/>
      <c r="T112" s="470"/>
    </row>
    <row r="113" spans="1:20" s="3" customFormat="1" x14ac:dyDescent="0.2">
      <c r="A113" s="428">
        <f>'Est. of Hours'!A113</f>
        <v>0</v>
      </c>
      <c r="B113" s="653">
        <f>'Est. of Hours'!B113</f>
        <v>0</v>
      </c>
      <c r="C113" s="653"/>
      <c r="D113" s="653"/>
      <c r="E113" s="351">
        <f>'Est. of Hours'!Q113</f>
        <v>0</v>
      </c>
      <c r="F113" s="443"/>
      <c r="G113" s="443"/>
      <c r="H113" s="444"/>
      <c r="I113" s="445"/>
      <c r="J113" s="367">
        <f t="shared" si="9"/>
        <v>0</v>
      </c>
      <c r="K113" s="407" t="str">
        <f t="shared" si="7"/>
        <v/>
      </c>
      <c r="L113" s="364"/>
      <c r="M113" s="404">
        <f t="shared" si="8"/>
        <v>0</v>
      </c>
      <c r="N113" s="381">
        <f t="shared" si="10"/>
        <v>0</v>
      </c>
      <c r="O113" s="391"/>
      <c r="P113" s="392"/>
      <c r="Q113" s="392"/>
      <c r="R113" s="393"/>
      <c r="S113" s="394"/>
      <c r="T113" s="470"/>
    </row>
    <row r="114" spans="1:20" s="3" customFormat="1" x14ac:dyDescent="0.2">
      <c r="A114" s="428">
        <f>'Est. of Hours'!A114</f>
        <v>0</v>
      </c>
      <c r="B114" s="653">
        <f>'Est. of Hours'!B114</f>
        <v>0</v>
      </c>
      <c r="C114" s="653"/>
      <c r="D114" s="653"/>
      <c r="E114" s="351">
        <f>'Est. of Hours'!Q114</f>
        <v>0</v>
      </c>
      <c r="F114" s="443"/>
      <c r="G114" s="443"/>
      <c r="H114" s="444"/>
      <c r="I114" s="445"/>
      <c r="J114" s="367">
        <f t="shared" si="9"/>
        <v>0</v>
      </c>
      <c r="K114" s="407" t="str">
        <f t="shared" si="7"/>
        <v/>
      </c>
      <c r="L114" s="364"/>
      <c r="M114" s="417">
        <f t="shared" si="8"/>
        <v>0</v>
      </c>
      <c r="N114" s="381">
        <f t="shared" si="10"/>
        <v>0</v>
      </c>
      <c r="O114" s="391"/>
      <c r="P114" s="392"/>
      <c r="Q114" s="392"/>
      <c r="R114" s="393"/>
      <c r="S114" s="394"/>
      <c r="T114" s="470"/>
    </row>
    <row r="115" spans="1:20" s="3" customFormat="1" x14ac:dyDescent="0.2">
      <c r="A115" s="428">
        <f>'Est. of Hours'!A115</f>
        <v>0</v>
      </c>
      <c r="B115" s="653">
        <f>'Est. of Hours'!B115</f>
        <v>0</v>
      </c>
      <c r="C115" s="653"/>
      <c r="D115" s="653"/>
      <c r="E115" s="351">
        <f>'Est. of Hours'!Q115</f>
        <v>0</v>
      </c>
      <c r="F115" s="443"/>
      <c r="G115" s="443"/>
      <c r="H115" s="444"/>
      <c r="I115" s="445"/>
      <c r="J115" s="367">
        <f t="shared" si="9"/>
        <v>0</v>
      </c>
      <c r="K115" s="407" t="str">
        <f t="shared" si="7"/>
        <v/>
      </c>
      <c r="L115" s="364"/>
      <c r="M115" s="404">
        <f t="shared" si="8"/>
        <v>0</v>
      </c>
      <c r="N115" s="381">
        <f t="shared" si="10"/>
        <v>0</v>
      </c>
      <c r="O115" s="391"/>
      <c r="P115" s="392"/>
      <c r="Q115" s="392"/>
      <c r="R115" s="393"/>
      <c r="S115" s="394"/>
      <c r="T115" s="470"/>
    </row>
    <row r="116" spans="1:20" s="3" customFormat="1" x14ac:dyDescent="0.2">
      <c r="A116" s="428">
        <f>'Est. of Hours'!A116</f>
        <v>0</v>
      </c>
      <c r="B116" s="653">
        <f>'Est. of Hours'!B116</f>
        <v>0</v>
      </c>
      <c r="C116" s="653"/>
      <c r="D116" s="653"/>
      <c r="E116" s="351">
        <f>'Est. of Hours'!Q116</f>
        <v>0</v>
      </c>
      <c r="F116" s="443"/>
      <c r="G116" s="443"/>
      <c r="H116" s="444"/>
      <c r="I116" s="445"/>
      <c r="J116" s="367">
        <f t="shared" si="9"/>
        <v>0</v>
      </c>
      <c r="K116" s="407" t="str">
        <f t="shared" si="7"/>
        <v/>
      </c>
      <c r="L116" s="364"/>
      <c r="M116" s="404">
        <f t="shared" si="8"/>
        <v>0</v>
      </c>
      <c r="N116" s="381">
        <f t="shared" si="10"/>
        <v>0</v>
      </c>
      <c r="O116" s="391"/>
      <c r="P116" s="392"/>
      <c r="Q116" s="392"/>
      <c r="R116" s="393"/>
      <c r="S116" s="394"/>
      <c r="T116" s="470"/>
    </row>
    <row r="117" spans="1:20" s="3" customFormat="1" x14ac:dyDescent="0.2">
      <c r="A117" s="428">
        <f>'Est. of Hours'!A117</f>
        <v>0</v>
      </c>
      <c r="B117" s="653">
        <f>'Est. of Hours'!B117</f>
        <v>0</v>
      </c>
      <c r="C117" s="653"/>
      <c r="D117" s="653"/>
      <c r="E117" s="351">
        <f>'Est. of Hours'!Q117</f>
        <v>0</v>
      </c>
      <c r="F117" s="443"/>
      <c r="G117" s="443"/>
      <c r="H117" s="444"/>
      <c r="I117" s="445"/>
      <c r="J117" s="367">
        <f t="shared" si="9"/>
        <v>0</v>
      </c>
      <c r="K117" s="407" t="str">
        <f t="shared" si="7"/>
        <v/>
      </c>
      <c r="L117" s="364"/>
      <c r="M117" s="404">
        <f t="shared" si="8"/>
        <v>0</v>
      </c>
      <c r="N117" s="381">
        <f t="shared" si="10"/>
        <v>0</v>
      </c>
      <c r="O117" s="391"/>
      <c r="P117" s="392"/>
      <c r="Q117" s="392"/>
      <c r="R117" s="393"/>
      <c r="S117" s="394"/>
      <c r="T117" s="470"/>
    </row>
    <row r="118" spans="1:20" s="3" customFormat="1" x14ac:dyDescent="0.2">
      <c r="A118" s="428">
        <f>'Est. of Hours'!A118</f>
        <v>0</v>
      </c>
      <c r="B118" s="653">
        <f>'Est. of Hours'!B118</f>
        <v>0</v>
      </c>
      <c r="C118" s="653"/>
      <c r="D118" s="653"/>
      <c r="E118" s="351">
        <f>'Est. of Hours'!Q118</f>
        <v>0</v>
      </c>
      <c r="F118" s="443"/>
      <c r="G118" s="443"/>
      <c r="H118" s="444"/>
      <c r="I118" s="445"/>
      <c r="J118" s="367">
        <f t="shared" si="9"/>
        <v>0</v>
      </c>
      <c r="K118" s="407" t="str">
        <f t="shared" si="7"/>
        <v/>
      </c>
      <c r="L118" s="364"/>
      <c r="M118" s="404">
        <f t="shared" si="8"/>
        <v>0</v>
      </c>
      <c r="N118" s="381">
        <f t="shared" si="10"/>
        <v>0</v>
      </c>
      <c r="O118" s="391"/>
      <c r="P118" s="392"/>
      <c r="Q118" s="392"/>
      <c r="R118" s="393"/>
      <c r="S118" s="394"/>
      <c r="T118" s="470"/>
    </row>
    <row r="119" spans="1:20" s="3" customFormat="1" ht="15.75" thickBot="1" x14ac:dyDescent="0.25">
      <c r="A119" s="428">
        <f>'Est. of Hours'!A119</f>
        <v>0</v>
      </c>
      <c r="B119" s="653">
        <f>'Est. of Hours'!B119</f>
        <v>0</v>
      </c>
      <c r="C119" s="653"/>
      <c r="D119" s="653"/>
      <c r="E119" s="352">
        <f>'Est. of Hours'!Q119</f>
        <v>0</v>
      </c>
      <c r="F119" s="446"/>
      <c r="G119" s="446"/>
      <c r="H119" s="447"/>
      <c r="I119" s="448"/>
      <c r="J119" s="368">
        <f t="shared" si="9"/>
        <v>0</v>
      </c>
      <c r="K119" s="408" t="str">
        <f t="shared" si="7"/>
        <v/>
      </c>
      <c r="L119" s="365"/>
      <c r="M119" s="405">
        <f t="shared" si="8"/>
        <v>0</v>
      </c>
      <c r="N119" s="382">
        <f t="shared" si="10"/>
        <v>0</v>
      </c>
      <c r="O119" s="395"/>
      <c r="P119" s="396"/>
      <c r="Q119" s="396"/>
      <c r="R119" s="397"/>
      <c r="S119" s="398"/>
      <c r="T119" s="470"/>
    </row>
    <row r="120" spans="1:20" s="3" customFormat="1" ht="15" customHeight="1" thickBot="1" x14ac:dyDescent="0.25">
      <c r="A120" s="658" t="str">
        <f>'Est. of Hours'!A120</f>
        <v>IV.  User Defined Task 4</v>
      </c>
      <c r="B120" s="659"/>
      <c r="C120" s="659"/>
      <c r="D120" s="659"/>
      <c r="E120" s="355">
        <f>'Est. of Hours'!Q120</f>
        <v>0</v>
      </c>
      <c r="F120" s="436"/>
      <c r="G120" s="436"/>
      <c r="H120" s="437"/>
      <c r="I120" s="438"/>
      <c r="J120" s="383">
        <f t="shared" si="9"/>
        <v>0</v>
      </c>
      <c r="K120" s="409" t="str">
        <f t="shared" si="7"/>
        <v/>
      </c>
      <c r="L120" s="384"/>
      <c r="M120" s="406">
        <f t="shared" si="8"/>
        <v>0</v>
      </c>
      <c r="N120" s="385">
        <f t="shared" si="10"/>
        <v>0</v>
      </c>
      <c r="O120" s="373">
        <f t="shared" ref="O120:S120" si="12">ROUND(SUM(O121:O155),2)</f>
        <v>0</v>
      </c>
      <c r="P120" s="374">
        <f t="shared" si="12"/>
        <v>0</v>
      </c>
      <c r="Q120" s="374">
        <f t="shared" si="12"/>
        <v>0</v>
      </c>
      <c r="R120" s="375">
        <f t="shared" si="12"/>
        <v>0</v>
      </c>
      <c r="S120" s="376">
        <f t="shared" si="12"/>
        <v>0</v>
      </c>
      <c r="T120" s="470"/>
    </row>
    <row r="121" spans="1:20" s="3" customFormat="1" x14ac:dyDescent="0.2">
      <c r="A121" s="427">
        <f>'Est. of Hours'!A121</f>
        <v>1</v>
      </c>
      <c r="B121" s="653">
        <f>'Est. of Hours'!B121</f>
        <v>0</v>
      </c>
      <c r="C121" s="653"/>
      <c r="D121" s="653"/>
      <c r="E121" s="353">
        <f>'Est. of Hours'!Q121</f>
        <v>0</v>
      </c>
      <c r="F121" s="439"/>
      <c r="G121" s="439"/>
      <c r="H121" s="449"/>
      <c r="I121" s="450"/>
      <c r="J121" s="366">
        <f t="shared" si="9"/>
        <v>0</v>
      </c>
      <c r="K121" s="410" t="str">
        <f t="shared" si="7"/>
        <v/>
      </c>
      <c r="L121" s="363"/>
      <c r="M121" s="403">
        <f t="shared" si="8"/>
        <v>0</v>
      </c>
      <c r="N121" s="380">
        <f t="shared" si="10"/>
        <v>0</v>
      </c>
      <c r="O121" s="386"/>
      <c r="P121" s="387"/>
      <c r="Q121" s="388"/>
      <c r="R121" s="389"/>
      <c r="S121" s="390"/>
      <c r="T121" s="470"/>
    </row>
    <row r="122" spans="1:20" s="3" customFormat="1" ht="15" customHeight="1" x14ac:dyDescent="0.2">
      <c r="A122" s="427">
        <f>'Est. of Hours'!A122</f>
        <v>2</v>
      </c>
      <c r="B122" s="653">
        <f>'Est. of Hours'!B122</f>
        <v>0</v>
      </c>
      <c r="C122" s="653"/>
      <c r="D122" s="653"/>
      <c r="E122" s="351">
        <f>'Est. of Hours'!Q122</f>
        <v>0</v>
      </c>
      <c r="F122" s="443"/>
      <c r="G122" s="443"/>
      <c r="H122" s="444"/>
      <c r="I122" s="445"/>
      <c r="J122" s="367">
        <f t="shared" si="9"/>
        <v>0</v>
      </c>
      <c r="K122" s="407" t="str">
        <f t="shared" si="7"/>
        <v/>
      </c>
      <c r="L122" s="364"/>
      <c r="M122" s="404">
        <f t="shared" si="8"/>
        <v>0</v>
      </c>
      <c r="N122" s="381">
        <f t="shared" si="10"/>
        <v>0</v>
      </c>
      <c r="O122" s="391"/>
      <c r="P122" s="392"/>
      <c r="Q122" s="392"/>
      <c r="R122" s="393"/>
      <c r="S122" s="394"/>
      <c r="T122" s="470"/>
    </row>
    <row r="123" spans="1:20" s="3" customFormat="1" ht="15" customHeight="1" x14ac:dyDescent="0.2">
      <c r="A123" s="428">
        <f>'Est. of Hours'!A123</f>
        <v>3</v>
      </c>
      <c r="B123" s="653">
        <f>'Est. of Hours'!B123</f>
        <v>0</v>
      </c>
      <c r="C123" s="653"/>
      <c r="D123" s="653"/>
      <c r="E123" s="351">
        <f>'Est. of Hours'!Q123</f>
        <v>0</v>
      </c>
      <c r="F123" s="443"/>
      <c r="G123" s="443"/>
      <c r="H123" s="444"/>
      <c r="I123" s="445"/>
      <c r="J123" s="367">
        <f t="shared" si="9"/>
        <v>0</v>
      </c>
      <c r="K123" s="407" t="str">
        <f t="shared" si="7"/>
        <v/>
      </c>
      <c r="L123" s="364"/>
      <c r="M123" s="404">
        <f t="shared" si="8"/>
        <v>0</v>
      </c>
      <c r="N123" s="381">
        <f t="shared" si="10"/>
        <v>0</v>
      </c>
      <c r="O123" s="391"/>
      <c r="P123" s="392"/>
      <c r="Q123" s="392"/>
      <c r="R123" s="393"/>
      <c r="S123" s="394"/>
      <c r="T123" s="470"/>
    </row>
    <row r="124" spans="1:20" s="3" customFormat="1" ht="15" customHeight="1" x14ac:dyDescent="0.2">
      <c r="A124" s="428">
        <f>'Est. of Hours'!A124</f>
        <v>4</v>
      </c>
      <c r="B124" s="653">
        <f>'Est. of Hours'!B124</f>
        <v>0</v>
      </c>
      <c r="C124" s="653"/>
      <c r="D124" s="653"/>
      <c r="E124" s="351">
        <f>'Est. of Hours'!Q124</f>
        <v>0</v>
      </c>
      <c r="F124" s="443"/>
      <c r="G124" s="443"/>
      <c r="H124" s="444"/>
      <c r="I124" s="445"/>
      <c r="J124" s="367">
        <f t="shared" si="9"/>
        <v>0</v>
      </c>
      <c r="K124" s="407" t="str">
        <f t="shared" si="7"/>
        <v/>
      </c>
      <c r="L124" s="364"/>
      <c r="M124" s="404">
        <f t="shared" si="8"/>
        <v>0</v>
      </c>
      <c r="N124" s="381">
        <f t="shared" si="10"/>
        <v>0</v>
      </c>
      <c r="O124" s="391"/>
      <c r="P124" s="392"/>
      <c r="Q124" s="392"/>
      <c r="R124" s="393"/>
      <c r="S124" s="394"/>
      <c r="T124" s="470"/>
    </row>
    <row r="125" spans="1:20" s="3" customFormat="1" ht="15" customHeight="1" x14ac:dyDescent="0.2">
      <c r="A125" s="428">
        <f>'Est. of Hours'!A125</f>
        <v>5</v>
      </c>
      <c r="B125" s="653">
        <f>'Est. of Hours'!B125</f>
        <v>0</v>
      </c>
      <c r="C125" s="653"/>
      <c r="D125" s="653"/>
      <c r="E125" s="351">
        <f>'Est. of Hours'!Q125</f>
        <v>0</v>
      </c>
      <c r="F125" s="443"/>
      <c r="G125" s="443"/>
      <c r="H125" s="444"/>
      <c r="I125" s="445"/>
      <c r="J125" s="367">
        <f t="shared" si="9"/>
        <v>0</v>
      </c>
      <c r="K125" s="407" t="str">
        <f t="shared" si="7"/>
        <v/>
      </c>
      <c r="L125" s="364"/>
      <c r="M125" s="404">
        <f t="shared" si="8"/>
        <v>0</v>
      </c>
      <c r="N125" s="381">
        <f t="shared" si="10"/>
        <v>0</v>
      </c>
      <c r="O125" s="391"/>
      <c r="P125" s="392"/>
      <c r="Q125" s="392"/>
      <c r="R125" s="393"/>
      <c r="S125" s="394"/>
      <c r="T125" s="470"/>
    </row>
    <row r="126" spans="1:20" s="3" customFormat="1" x14ac:dyDescent="0.2">
      <c r="A126" s="428">
        <f>'Est. of Hours'!A126</f>
        <v>6</v>
      </c>
      <c r="B126" s="653">
        <f>'Est. of Hours'!B126</f>
        <v>0</v>
      </c>
      <c r="C126" s="653"/>
      <c r="D126" s="653"/>
      <c r="E126" s="351">
        <f>'Est. of Hours'!Q126</f>
        <v>0</v>
      </c>
      <c r="F126" s="443"/>
      <c r="G126" s="443"/>
      <c r="H126" s="444"/>
      <c r="I126" s="445"/>
      <c r="J126" s="367">
        <f t="shared" si="9"/>
        <v>0</v>
      </c>
      <c r="K126" s="407" t="str">
        <f t="shared" si="7"/>
        <v/>
      </c>
      <c r="L126" s="364"/>
      <c r="M126" s="404">
        <f t="shared" si="8"/>
        <v>0</v>
      </c>
      <c r="N126" s="381">
        <f t="shared" si="10"/>
        <v>0</v>
      </c>
      <c r="O126" s="391"/>
      <c r="P126" s="392"/>
      <c r="Q126" s="392"/>
      <c r="R126" s="393"/>
      <c r="S126" s="394"/>
      <c r="T126" s="470"/>
    </row>
    <row r="127" spans="1:20" s="3" customFormat="1" x14ac:dyDescent="0.2">
      <c r="A127" s="428">
        <f>'Est. of Hours'!A127</f>
        <v>0</v>
      </c>
      <c r="B127" s="653">
        <f>'Est. of Hours'!B127</f>
        <v>0</v>
      </c>
      <c r="C127" s="653"/>
      <c r="D127" s="653"/>
      <c r="E127" s="351">
        <f>'Est. of Hours'!Q127</f>
        <v>0</v>
      </c>
      <c r="F127" s="443"/>
      <c r="G127" s="443"/>
      <c r="H127" s="444"/>
      <c r="I127" s="445"/>
      <c r="J127" s="367">
        <f t="shared" si="9"/>
        <v>0</v>
      </c>
      <c r="K127" s="407" t="str">
        <f t="shared" si="7"/>
        <v/>
      </c>
      <c r="L127" s="364"/>
      <c r="M127" s="404">
        <f t="shared" si="8"/>
        <v>0</v>
      </c>
      <c r="N127" s="381">
        <f t="shared" si="10"/>
        <v>0</v>
      </c>
      <c r="O127" s="391"/>
      <c r="P127" s="392"/>
      <c r="Q127" s="392"/>
      <c r="R127" s="393"/>
      <c r="S127" s="394"/>
      <c r="T127" s="470"/>
    </row>
    <row r="128" spans="1:20" s="3" customFormat="1" x14ac:dyDescent="0.2">
      <c r="A128" s="428">
        <f>'Est. of Hours'!A128</f>
        <v>0</v>
      </c>
      <c r="B128" s="653">
        <f>'Est. of Hours'!B128</f>
        <v>0</v>
      </c>
      <c r="C128" s="653"/>
      <c r="D128" s="653"/>
      <c r="E128" s="351">
        <f>'Est. of Hours'!Q128</f>
        <v>0</v>
      </c>
      <c r="F128" s="443"/>
      <c r="G128" s="443"/>
      <c r="H128" s="444"/>
      <c r="I128" s="445"/>
      <c r="J128" s="367">
        <f t="shared" si="9"/>
        <v>0</v>
      </c>
      <c r="K128" s="407" t="str">
        <f t="shared" si="7"/>
        <v/>
      </c>
      <c r="L128" s="364"/>
      <c r="M128" s="404">
        <f t="shared" si="8"/>
        <v>0</v>
      </c>
      <c r="N128" s="381">
        <f t="shared" si="10"/>
        <v>0</v>
      </c>
      <c r="O128" s="391"/>
      <c r="P128" s="392"/>
      <c r="Q128" s="392"/>
      <c r="R128" s="393"/>
      <c r="S128" s="394"/>
      <c r="T128" s="470"/>
    </row>
    <row r="129" spans="1:20" s="3" customFormat="1" x14ac:dyDescent="0.2">
      <c r="A129" s="428">
        <f>'Est. of Hours'!A129</f>
        <v>0</v>
      </c>
      <c r="B129" s="653">
        <f>'Est. of Hours'!B129</f>
        <v>0</v>
      </c>
      <c r="C129" s="653"/>
      <c r="D129" s="653"/>
      <c r="E129" s="351">
        <f>'Est. of Hours'!Q129</f>
        <v>0</v>
      </c>
      <c r="F129" s="443"/>
      <c r="G129" s="443"/>
      <c r="H129" s="444"/>
      <c r="I129" s="445"/>
      <c r="J129" s="367">
        <f t="shared" si="9"/>
        <v>0</v>
      </c>
      <c r="K129" s="407" t="str">
        <f t="shared" si="7"/>
        <v/>
      </c>
      <c r="L129" s="364"/>
      <c r="M129" s="404">
        <f t="shared" si="8"/>
        <v>0</v>
      </c>
      <c r="N129" s="381">
        <f t="shared" si="10"/>
        <v>0</v>
      </c>
      <c r="O129" s="391"/>
      <c r="P129" s="392"/>
      <c r="Q129" s="392"/>
      <c r="R129" s="393"/>
      <c r="S129" s="394"/>
      <c r="T129" s="470"/>
    </row>
    <row r="130" spans="1:20" s="3" customFormat="1" x14ac:dyDescent="0.2">
      <c r="A130" s="428">
        <f>'Est. of Hours'!A130</f>
        <v>0</v>
      </c>
      <c r="B130" s="653">
        <f>'Est. of Hours'!B130</f>
        <v>0</v>
      </c>
      <c r="C130" s="653"/>
      <c r="D130" s="653"/>
      <c r="E130" s="351">
        <f>'Est. of Hours'!Q130</f>
        <v>0</v>
      </c>
      <c r="F130" s="443"/>
      <c r="G130" s="443"/>
      <c r="H130" s="444"/>
      <c r="I130" s="445"/>
      <c r="J130" s="367">
        <f t="shared" si="9"/>
        <v>0</v>
      </c>
      <c r="K130" s="407" t="str">
        <f t="shared" si="7"/>
        <v/>
      </c>
      <c r="L130" s="364"/>
      <c r="M130" s="404">
        <f t="shared" si="8"/>
        <v>0</v>
      </c>
      <c r="N130" s="381">
        <f t="shared" si="10"/>
        <v>0</v>
      </c>
      <c r="O130" s="391"/>
      <c r="P130" s="392"/>
      <c r="Q130" s="392"/>
      <c r="R130" s="393"/>
      <c r="S130" s="394"/>
      <c r="T130" s="470"/>
    </row>
    <row r="131" spans="1:20" s="3" customFormat="1" x14ac:dyDescent="0.2">
      <c r="A131" s="428">
        <f>'Est. of Hours'!A131</f>
        <v>0</v>
      </c>
      <c r="B131" s="653">
        <f>'Est. of Hours'!B131</f>
        <v>0</v>
      </c>
      <c r="C131" s="653"/>
      <c r="D131" s="653"/>
      <c r="E131" s="351">
        <f>'Est. of Hours'!Q131</f>
        <v>0</v>
      </c>
      <c r="F131" s="443"/>
      <c r="G131" s="443"/>
      <c r="H131" s="444"/>
      <c r="I131" s="445"/>
      <c r="J131" s="367">
        <f t="shared" si="9"/>
        <v>0</v>
      </c>
      <c r="K131" s="407" t="str">
        <f t="shared" si="7"/>
        <v/>
      </c>
      <c r="L131" s="364"/>
      <c r="M131" s="404">
        <f t="shared" si="8"/>
        <v>0</v>
      </c>
      <c r="N131" s="381">
        <f t="shared" si="10"/>
        <v>0</v>
      </c>
      <c r="O131" s="391"/>
      <c r="P131" s="392"/>
      <c r="Q131" s="392"/>
      <c r="R131" s="393"/>
      <c r="S131" s="394"/>
      <c r="T131" s="470"/>
    </row>
    <row r="132" spans="1:20" s="3" customFormat="1" x14ac:dyDescent="0.2">
      <c r="A132" s="428">
        <f>'Est. of Hours'!A132</f>
        <v>0</v>
      </c>
      <c r="B132" s="653">
        <f>'Est. of Hours'!B132</f>
        <v>0</v>
      </c>
      <c r="C132" s="653"/>
      <c r="D132" s="653"/>
      <c r="E132" s="351">
        <f>'Est. of Hours'!Q132</f>
        <v>0</v>
      </c>
      <c r="F132" s="443"/>
      <c r="G132" s="443"/>
      <c r="H132" s="444"/>
      <c r="I132" s="445"/>
      <c r="J132" s="367">
        <f t="shared" si="9"/>
        <v>0</v>
      </c>
      <c r="K132" s="407" t="str">
        <f t="shared" si="7"/>
        <v/>
      </c>
      <c r="L132" s="364"/>
      <c r="M132" s="404">
        <f t="shared" si="8"/>
        <v>0</v>
      </c>
      <c r="N132" s="381">
        <f t="shared" si="10"/>
        <v>0</v>
      </c>
      <c r="O132" s="391"/>
      <c r="P132" s="392"/>
      <c r="Q132" s="392"/>
      <c r="R132" s="393"/>
      <c r="S132" s="394"/>
      <c r="T132" s="470"/>
    </row>
    <row r="133" spans="1:20" s="3" customFormat="1" x14ac:dyDescent="0.2">
      <c r="A133" s="428">
        <f>'Est. of Hours'!A133</f>
        <v>0</v>
      </c>
      <c r="B133" s="653">
        <f>'Est. of Hours'!B133</f>
        <v>0</v>
      </c>
      <c r="C133" s="653"/>
      <c r="D133" s="653"/>
      <c r="E133" s="351">
        <f>'Est. of Hours'!Q133</f>
        <v>0</v>
      </c>
      <c r="F133" s="443"/>
      <c r="G133" s="443"/>
      <c r="H133" s="444"/>
      <c r="I133" s="445"/>
      <c r="J133" s="367">
        <f t="shared" si="9"/>
        <v>0</v>
      </c>
      <c r="K133" s="407" t="str">
        <f t="shared" si="7"/>
        <v/>
      </c>
      <c r="L133" s="364"/>
      <c r="M133" s="404">
        <f t="shared" si="8"/>
        <v>0</v>
      </c>
      <c r="N133" s="381">
        <f t="shared" si="10"/>
        <v>0</v>
      </c>
      <c r="O133" s="391"/>
      <c r="P133" s="392"/>
      <c r="Q133" s="392"/>
      <c r="R133" s="393"/>
      <c r="S133" s="394"/>
      <c r="T133" s="470"/>
    </row>
    <row r="134" spans="1:20" s="3" customFormat="1" x14ac:dyDescent="0.2">
      <c r="A134" s="428">
        <f>'Est. of Hours'!A134</f>
        <v>0</v>
      </c>
      <c r="B134" s="653">
        <f>'Est. of Hours'!B134</f>
        <v>0</v>
      </c>
      <c r="C134" s="653"/>
      <c r="D134" s="653"/>
      <c r="E134" s="351">
        <f>'Est. of Hours'!Q134</f>
        <v>0</v>
      </c>
      <c r="F134" s="443"/>
      <c r="G134" s="443"/>
      <c r="H134" s="444"/>
      <c r="I134" s="445"/>
      <c r="J134" s="367">
        <f t="shared" si="9"/>
        <v>0</v>
      </c>
      <c r="K134" s="407" t="str">
        <f t="shared" si="7"/>
        <v/>
      </c>
      <c r="L134" s="364"/>
      <c r="M134" s="404">
        <f t="shared" si="8"/>
        <v>0</v>
      </c>
      <c r="N134" s="381">
        <f t="shared" si="10"/>
        <v>0</v>
      </c>
      <c r="O134" s="391"/>
      <c r="P134" s="392"/>
      <c r="Q134" s="392"/>
      <c r="R134" s="393"/>
      <c r="S134" s="394"/>
      <c r="T134" s="470"/>
    </row>
    <row r="135" spans="1:20" s="3" customFormat="1" x14ac:dyDescent="0.2">
      <c r="A135" s="428">
        <f>'Est. of Hours'!A135</f>
        <v>0</v>
      </c>
      <c r="B135" s="653">
        <f>'Est. of Hours'!B135</f>
        <v>0</v>
      </c>
      <c r="C135" s="653"/>
      <c r="D135" s="653"/>
      <c r="E135" s="351">
        <f>'Est. of Hours'!Q135</f>
        <v>0</v>
      </c>
      <c r="F135" s="443"/>
      <c r="G135" s="443"/>
      <c r="H135" s="444"/>
      <c r="I135" s="445"/>
      <c r="J135" s="367">
        <f t="shared" si="9"/>
        <v>0</v>
      </c>
      <c r="K135" s="407" t="str">
        <f t="shared" si="7"/>
        <v/>
      </c>
      <c r="L135" s="364"/>
      <c r="M135" s="404">
        <f t="shared" si="8"/>
        <v>0</v>
      </c>
      <c r="N135" s="381">
        <f t="shared" si="10"/>
        <v>0</v>
      </c>
      <c r="O135" s="391"/>
      <c r="P135" s="392"/>
      <c r="Q135" s="392"/>
      <c r="R135" s="393"/>
      <c r="S135" s="394"/>
      <c r="T135" s="470"/>
    </row>
    <row r="136" spans="1:20" s="3" customFormat="1" x14ac:dyDescent="0.2">
      <c r="A136" s="428">
        <f>'Est. of Hours'!A136</f>
        <v>0</v>
      </c>
      <c r="B136" s="653">
        <f>'Est. of Hours'!B136</f>
        <v>0</v>
      </c>
      <c r="C136" s="653"/>
      <c r="D136" s="653"/>
      <c r="E136" s="351">
        <f>'Est. of Hours'!Q136</f>
        <v>0</v>
      </c>
      <c r="F136" s="443"/>
      <c r="G136" s="443"/>
      <c r="H136" s="444"/>
      <c r="I136" s="445"/>
      <c r="J136" s="367">
        <f t="shared" si="9"/>
        <v>0</v>
      </c>
      <c r="K136" s="407" t="str">
        <f t="shared" si="7"/>
        <v/>
      </c>
      <c r="L136" s="364"/>
      <c r="M136" s="404">
        <f t="shared" si="8"/>
        <v>0</v>
      </c>
      <c r="N136" s="381">
        <f t="shared" si="10"/>
        <v>0</v>
      </c>
      <c r="O136" s="391"/>
      <c r="P136" s="392"/>
      <c r="Q136" s="392"/>
      <c r="R136" s="393"/>
      <c r="S136" s="394"/>
      <c r="T136" s="470"/>
    </row>
    <row r="137" spans="1:20" s="3" customFormat="1" x14ac:dyDescent="0.2">
      <c r="A137" s="428">
        <f>'Est. of Hours'!A137</f>
        <v>0</v>
      </c>
      <c r="B137" s="653">
        <f>'Est. of Hours'!B137</f>
        <v>0</v>
      </c>
      <c r="C137" s="653"/>
      <c r="D137" s="653"/>
      <c r="E137" s="351">
        <f>'Est. of Hours'!Q137</f>
        <v>0</v>
      </c>
      <c r="F137" s="443"/>
      <c r="G137" s="443"/>
      <c r="H137" s="444"/>
      <c r="I137" s="445"/>
      <c r="J137" s="367">
        <f t="shared" si="9"/>
        <v>0</v>
      </c>
      <c r="K137" s="407" t="str">
        <f t="shared" si="7"/>
        <v/>
      </c>
      <c r="L137" s="364"/>
      <c r="M137" s="404">
        <f t="shared" si="8"/>
        <v>0</v>
      </c>
      <c r="N137" s="381">
        <f t="shared" si="10"/>
        <v>0</v>
      </c>
      <c r="O137" s="391"/>
      <c r="P137" s="392"/>
      <c r="Q137" s="392"/>
      <c r="R137" s="393"/>
      <c r="S137" s="394"/>
      <c r="T137" s="470"/>
    </row>
    <row r="138" spans="1:20" s="3" customFormat="1" x14ac:dyDescent="0.2">
      <c r="A138" s="428">
        <f>'Est. of Hours'!A138</f>
        <v>0</v>
      </c>
      <c r="B138" s="653">
        <f>'Est. of Hours'!B138</f>
        <v>0</v>
      </c>
      <c r="C138" s="653"/>
      <c r="D138" s="653"/>
      <c r="E138" s="351">
        <f>'Est. of Hours'!Q138</f>
        <v>0</v>
      </c>
      <c r="F138" s="443"/>
      <c r="G138" s="443"/>
      <c r="H138" s="444"/>
      <c r="I138" s="445"/>
      <c r="J138" s="367">
        <f t="shared" si="9"/>
        <v>0</v>
      </c>
      <c r="K138" s="407" t="str">
        <f t="shared" si="7"/>
        <v/>
      </c>
      <c r="L138" s="364"/>
      <c r="M138" s="404">
        <f t="shared" si="8"/>
        <v>0</v>
      </c>
      <c r="N138" s="381">
        <f t="shared" si="10"/>
        <v>0</v>
      </c>
      <c r="O138" s="391"/>
      <c r="P138" s="392"/>
      <c r="Q138" s="392"/>
      <c r="R138" s="393"/>
      <c r="S138" s="394"/>
      <c r="T138" s="470"/>
    </row>
    <row r="139" spans="1:20" s="3" customFormat="1" x14ac:dyDescent="0.2">
      <c r="A139" s="428">
        <f>'Est. of Hours'!A139</f>
        <v>0</v>
      </c>
      <c r="B139" s="653">
        <f>'Est. of Hours'!B139</f>
        <v>0</v>
      </c>
      <c r="C139" s="653"/>
      <c r="D139" s="653"/>
      <c r="E139" s="351">
        <f>'Est. of Hours'!Q139</f>
        <v>0</v>
      </c>
      <c r="F139" s="443"/>
      <c r="G139" s="443"/>
      <c r="H139" s="444"/>
      <c r="I139" s="445"/>
      <c r="J139" s="367">
        <f t="shared" si="9"/>
        <v>0</v>
      </c>
      <c r="K139" s="407" t="str">
        <f t="shared" si="7"/>
        <v/>
      </c>
      <c r="L139" s="364"/>
      <c r="M139" s="404">
        <f t="shared" si="8"/>
        <v>0</v>
      </c>
      <c r="N139" s="381">
        <f t="shared" si="10"/>
        <v>0</v>
      </c>
      <c r="O139" s="391"/>
      <c r="P139" s="392"/>
      <c r="Q139" s="392"/>
      <c r="R139" s="393"/>
      <c r="S139" s="394"/>
      <c r="T139" s="470"/>
    </row>
    <row r="140" spans="1:20" s="3" customFormat="1" x14ac:dyDescent="0.2">
      <c r="A140" s="428">
        <f>'Est. of Hours'!A140</f>
        <v>0</v>
      </c>
      <c r="B140" s="653">
        <f>'Est. of Hours'!B140</f>
        <v>0</v>
      </c>
      <c r="C140" s="653"/>
      <c r="D140" s="653"/>
      <c r="E140" s="351">
        <f>'Est. of Hours'!Q140</f>
        <v>0</v>
      </c>
      <c r="F140" s="443"/>
      <c r="G140" s="443"/>
      <c r="H140" s="444"/>
      <c r="I140" s="445"/>
      <c r="J140" s="367">
        <f t="shared" si="9"/>
        <v>0</v>
      </c>
      <c r="K140" s="407" t="str">
        <f t="shared" ref="K140:K203" si="13">IF(AND(J140=0,L140=0),"",IF(OR(J140=0,L140=0),"X",(J140-L140)/L140))</f>
        <v/>
      </c>
      <c r="L140" s="364"/>
      <c r="M140" s="404">
        <f t="shared" ref="M140:M203" si="14">IF(N140=0,0,(N140-L140)/N140)</f>
        <v>0</v>
      </c>
      <c r="N140" s="381">
        <f t="shared" si="10"/>
        <v>0</v>
      </c>
      <c r="O140" s="391"/>
      <c r="P140" s="392"/>
      <c r="Q140" s="392"/>
      <c r="R140" s="393"/>
      <c r="S140" s="394"/>
      <c r="T140" s="470"/>
    </row>
    <row r="141" spans="1:20" s="3" customFormat="1" x14ac:dyDescent="0.2">
      <c r="A141" s="428">
        <f>'Est. of Hours'!A141</f>
        <v>0</v>
      </c>
      <c r="B141" s="653">
        <f>'Est. of Hours'!B141</f>
        <v>0</v>
      </c>
      <c r="C141" s="653"/>
      <c r="D141" s="653"/>
      <c r="E141" s="351">
        <f>'Est. of Hours'!Q141</f>
        <v>0</v>
      </c>
      <c r="F141" s="443"/>
      <c r="G141" s="443"/>
      <c r="H141" s="444"/>
      <c r="I141" s="445"/>
      <c r="J141" s="367">
        <f t="shared" ref="J141:J204" si="15">SUM(E141:I141)</f>
        <v>0</v>
      </c>
      <c r="K141" s="407" t="str">
        <f t="shared" si="13"/>
        <v/>
      </c>
      <c r="L141" s="364"/>
      <c r="M141" s="404">
        <f t="shared" si="14"/>
        <v>0</v>
      </c>
      <c r="N141" s="381">
        <f t="shared" ref="N141:N204" si="16">SUM(O141:S141)</f>
        <v>0</v>
      </c>
      <c r="O141" s="391"/>
      <c r="P141" s="392"/>
      <c r="Q141" s="392"/>
      <c r="R141" s="393"/>
      <c r="S141" s="394"/>
      <c r="T141" s="470"/>
    </row>
    <row r="142" spans="1:20" s="3" customFormat="1" x14ac:dyDescent="0.2">
      <c r="A142" s="428">
        <f>'Est. of Hours'!A142</f>
        <v>0</v>
      </c>
      <c r="B142" s="653">
        <f>'Est. of Hours'!B142</f>
        <v>0</v>
      </c>
      <c r="C142" s="653"/>
      <c r="D142" s="653"/>
      <c r="E142" s="351">
        <f>'Est. of Hours'!Q142</f>
        <v>0</v>
      </c>
      <c r="F142" s="443"/>
      <c r="G142" s="443"/>
      <c r="H142" s="444"/>
      <c r="I142" s="445"/>
      <c r="J142" s="367">
        <f t="shared" si="15"/>
        <v>0</v>
      </c>
      <c r="K142" s="407" t="str">
        <f t="shared" si="13"/>
        <v/>
      </c>
      <c r="L142" s="364"/>
      <c r="M142" s="404">
        <f t="shared" si="14"/>
        <v>0</v>
      </c>
      <c r="N142" s="381">
        <f t="shared" si="16"/>
        <v>0</v>
      </c>
      <c r="O142" s="391"/>
      <c r="P142" s="392"/>
      <c r="Q142" s="392"/>
      <c r="R142" s="393"/>
      <c r="S142" s="394"/>
      <c r="T142" s="470"/>
    </row>
    <row r="143" spans="1:20" s="3" customFormat="1" x14ac:dyDescent="0.2">
      <c r="A143" s="428">
        <f>'Est. of Hours'!A143</f>
        <v>0</v>
      </c>
      <c r="B143" s="653">
        <f>'Est. of Hours'!B143</f>
        <v>0</v>
      </c>
      <c r="C143" s="653"/>
      <c r="D143" s="653"/>
      <c r="E143" s="351">
        <f>'Est. of Hours'!Q143</f>
        <v>0</v>
      </c>
      <c r="F143" s="443"/>
      <c r="G143" s="443"/>
      <c r="H143" s="444"/>
      <c r="I143" s="445"/>
      <c r="J143" s="367">
        <f t="shared" si="15"/>
        <v>0</v>
      </c>
      <c r="K143" s="407" t="str">
        <f t="shared" si="13"/>
        <v/>
      </c>
      <c r="L143" s="364"/>
      <c r="M143" s="404">
        <f t="shared" si="14"/>
        <v>0</v>
      </c>
      <c r="N143" s="381">
        <f t="shared" si="16"/>
        <v>0</v>
      </c>
      <c r="O143" s="391"/>
      <c r="P143" s="392"/>
      <c r="Q143" s="392"/>
      <c r="R143" s="393"/>
      <c r="S143" s="394"/>
      <c r="T143" s="470"/>
    </row>
    <row r="144" spans="1:20" s="3" customFormat="1" x14ac:dyDescent="0.2">
      <c r="A144" s="428">
        <f>'Est. of Hours'!A144</f>
        <v>0</v>
      </c>
      <c r="B144" s="653">
        <f>'Est. of Hours'!B144</f>
        <v>0</v>
      </c>
      <c r="C144" s="653"/>
      <c r="D144" s="653"/>
      <c r="E144" s="351">
        <f>'Est. of Hours'!Q144</f>
        <v>0</v>
      </c>
      <c r="F144" s="443"/>
      <c r="G144" s="443"/>
      <c r="H144" s="444"/>
      <c r="I144" s="445"/>
      <c r="J144" s="367">
        <f t="shared" si="15"/>
        <v>0</v>
      </c>
      <c r="K144" s="407" t="str">
        <f t="shared" si="13"/>
        <v/>
      </c>
      <c r="L144" s="364"/>
      <c r="M144" s="404">
        <f t="shared" si="14"/>
        <v>0</v>
      </c>
      <c r="N144" s="381">
        <f t="shared" si="16"/>
        <v>0</v>
      </c>
      <c r="O144" s="391"/>
      <c r="P144" s="392"/>
      <c r="Q144" s="392"/>
      <c r="R144" s="393"/>
      <c r="S144" s="394"/>
      <c r="T144" s="470"/>
    </row>
    <row r="145" spans="1:20" s="3" customFormat="1" x14ac:dyDescent="0.2">
      <c r="A145" s="428">
        <f>'Est. of Hours'!A145</f>
        <v>0</v>
      </c>
      <c r="B145" s="653">
        <f>'Est. of Hours'!B145</f>
        <v>0</v>
      </c>
      <c r="C145" s="653"/>
      <c r="D145" s="653"/>
      <c r="E145" s="351">
        <f>'Est. of Hours'!Q145</f>
        <v>0</v>
      </c>
      <c r="F145" s="443"/>
      <c r="G145" s="443"/>
      <c r="H145" s="444"/>
      <c r="I145" s="445"/>
      <c r="J145" s="367">
        <f t="shared" si="15"/>
        <v>0</v>
      </c>
      <c r="K145" s="407" t="str">
        <f t="shared" si="13"/>
        <v/>
      </c>
      <c r="L145" s="364"/>
      <c r="M145" s="404">
        <f t="shared" si="14"/>
        <v>0</v>
      </c>
      <c r="N145" s="381">
        <f t="shared" si="16"/>
        <v>0</v>
      </c>
      <c r="O145" s="391"/>
      <c r="P145" s="392"/>
      <c r="Q145" s="392"/>
      <c r="R145" s="393"/>
      <c r="S145" s="394"/>
      <c r="T145" s="470"/>
    </row>
    <row r="146" spans="1:20" s="3" customFormat="1" x14ac:dyDescent="0.2">
      <c r="A146" s="428">
        <f>'Est. of Hours'!A146</f>
        <v>0</v>
      </c>
      <c r="B146" s="653">
        <f>'Est. of Hours'!B146</f>
        <v>0</v>
      </c>
      <c r="C146" s="653"/>
      <c r="D146" s="653"/>
      <c r="E146" s="351">
        <f>'Est. of Hours'!Q146</f>
        <v>0</v>
      </c>
      <c r="F146" s="443"/>
      <c r="G146" s="443"/>
      <c r="H146" s="444"/>
      <c r="I146" s="445"/>
      <c r="J146" s="367">
        <f t="shared" si="15"/>
        <v>0</v>
      </c>
      <c r="K146" s="407" t="str">
        <f t="shared" si="13"/>
        <v/>
      </c>
      <c r="L146" s="364"/>
      <c r="M146" s="404">
        <f t="shared" si="14"/>
        <v>0</v>
      </c>
      <c r="N146" s="381">
        <f t="shared" si="16"/>
        <v>0</v>
      </c>
      <c r="O146" s="391"/>
      <c r="P146" s="392"/>
      <c r="Q146" s="392"/>
      <c r="R146" s="393"/>
      <c r="S146" s="394"/>
      <c r="T146" s="470"/>
    </row>
    <row r="147" spans="1:20" s="3" customFormat="1" x14ac:dyDescent="0.2">
      <c r="A147" s="428">
        <f>'Est. of Hours'!A147</f>
        <v>0</v>
      </c>
      <c r="B147" s="653">
        <f>'Est. of Hours'!B147</f>
        <v>0</v>
      </c>
      <c r="C147" s="653"/>
      <c r="D147" s="653"/>
      <c r="E147" s="351">
        <f>'Est. of Hours'!Q147</f>
        <v>0</v>
      </c>
      <c r="F147" s="443"/>
      <c r="G147" s="443"/>
      <c r="H147" s="444"/>
      <c r="I147" s="445"/>
      <c r="J147" s="367">
        <f t="shared" si="15"/>
        <v>0</v>
      </c>
      <c r="K147" s="407" t="str">
        <f t="shared" si="13"/>
        <v/>
      </c>
      <c r="L147" s="364"/>
      <c r="M147" s="404">
        <f t="shared" si="14"/>
        <v>0</v>
      </c>
      <c r="N147" s="381">
        <f t="shared" si="16"/>
        <v>0</v>
      </c>
      <c r="O147" s="391"/>
      <c r="P147" s="392"/>
      <c r="Q147" s="392"/>
      <c r="R147" s="393"/>
      <c r="S147" s="394"/>
      <c r="T147" s="470"/>
    </row>
    <row r="148" spans="1:20" s="3" customFormat="1" x14ac:dyDescent="0.2">
      <c r="A148" s="428">
        <f>'Est. of Hours'!A148</f>
        <v>0</v>
      </c>
      <c r="B148" s="653">
        <f>'Est. of Hours'!B148</f>
        <v>0</v>
      </c>
      <c r="C148" s="653"/>
      <c r="D148" s="653"/>
      <c r="E148" s="351">
        <f>'Est. of Hours'!Q148</f>
        <v>0</v>
      </c>
      <c r="F148" s="443"/>
      <c r="G148" s="443"/>
      <c r="H148" s="444"/>
      <c r="I148" s="445"/>
      <c r="J148" s="367">
        <f t="shared" si="15"/>
        <v>0</v>
      </c>
      <c r="K148" s="407" t="str">
        <f t="shared" si="13"/>
        <v/>
      </c>
      <c r="L148" s="364"/>
      <c r="M148" s="404">
        <f t="shared" si="14"/>
        <v>0</v>
      </c>
      <c r="N148" s="381">
        <f t="shared" si="16"/>
        <v>0</v>
      </c>
      <c r="O148" s="391"/>
      <c r="P148" s="392"/>
      <c r="Q148" s="392"/>
      <c r="R148" s="393"/>
      <c r="S148" s="394"/>
      <c r="T148" s="470"/>
    </row>
    <row r="149" spans="1:20" s="3" customFormat="1" x14ac:dyDescent="0.2">
      <c r="A149" s="428">
        <f>'Est. of Hours'!A149</f>
        <v>0</v>
      </c>
      <c r="B149" s="653">
        <f>'Est. of Hours'!B149</f>
        <v>0</v>
      </c>
      <c r="C149" s="653"/>
      <c r="D149" s="653"/>
      <c r="E149" s="351">
        <f>'Est. of Hours'!Q149</f>
        <v>0</v>
      </c>
      <c r="F149" s="443"/>
      <c r="G149" s="443"/>
      <c r="H149" s="444"/>
      <c r="I149" s="445"/>
      <c r="J149" s="367">
        <f t="shared" si="15"/>
        <v>0</v>
      </c>
      <c r="K149" s="407" t="str">
        <f t="shared" si="13"/>
        <v/>
      </c>
      <c r="L149" s="364"/>
      <c r="M149" s="404">
        <f t="shared" si="14"/>
        <v>0</v>
      </c>
      <c r="N149" s="381">
        <f t="shared" si="16"/>
        <v>0</v>
      </c>
      <c r="O149" s="391"/>
      <c r="P149" s="392"/>
      <c r="Q149" s="392"/>
      <c r="R149" s="393"/>
      <c r="S149" s="394"/>
      <c r="T149" s="470"/>
    </row>
    <row r="150" spans="1:20" s="3" customFormat="1" x14ac:dyDescent="0.2">
      <c r="A150" s="428">
        <f>'Est. of Hours'!A150</f>
        <v>0</v>
      </c>
      <c r="B150" s="653">
        <f>'Est. of Hours'!B150</f>
        <v>0</v>
      </c>
      <c r="C150" s="653"/>
      <c r="D150" s="653"/>
      <c r="E150" s="351">
        <f>'Est. of Hours'!Q150</f>
        <v>0</v>
      </c>
      <c r="F150" s="443"/>
      <c r="G150" s="443"/>
      <c r="H150" s="444"/>
      <c r="I150" s="445"/>
      <c r="J150" s="367">
        <f t="shared" si="15"/>
        <v>0</v>
      </c>
      <c r="K150" s="407" t="str">
        <f t="shared" si="13"/>
        <v/>
      </c>
      <c r="L150" s="364"/>
      <c r="M150" s="404">
        <f t="shared" si="14"/>
        <v>0</v>
      </c>
      <c r="N150" s="381">
        <f t="shared" si="16"/>
        <v>0</v>
      </c>
      <c r="O150" s="391"/>
      <c r="P150" s="392"/>
      <c r="Q150" s="392"/>
      <c r="R150" s="393"/>
      <c r="S150" s="394"/>
      <c r="T150" s="470"/>
    </row>
    <row r="151" spans="1:20" s="3" customFormat="1" x14ac:dyDescent="0.2">
      <c r="A151" s="428">
        <f>'Est. of Hours'!A151</f>
        <v>0</v>
      </c>
      <c r="B151" s="653">
        <f>'Est. of Hours'!B151</f>
        <v>0</v>
      </c>
      <c r="C151" s="653"/>
      <c r="D151" s="653"/>
      <c r="E151" s="351">
        <f>'Est. of Hours'!Q151</f>
        <v>0</v>
      </c>
      <c r="F151" s="443"/>
      <c r="G151" s="443"/>
      <c r="H151" s="444"/>
      <c r="I151" s="445"/>
      <c r="J151" s="367">
        <f t="shared" si="15"/>
        <v>0</v>
      </c>
      <c r="K151" s="407" t="str">
        <f t="shared" si="13"/>
        <v/>
      </c>
      <c r="L151" s="364"/>
      <c r="M151" s="404">
        <f t="shared" si="14"/>
        <v>0</v>
      </c>
      <c r="N151" s="381">
        <f t="shared" si="16"/>
        <v>0</v>
      </c>
      <c r="O151" s="391"/>
      <c r="P151" s="392"/>
      <c r="Q151" s="392"/>
      <c r="R151" s="393"/>
      <c r="S151" s="394"/>
      <c r="T151" s="470"/>
    </row>
    <row r="152" spans="1:20" s="3" customFormat="1" x14ac:dyDescent="0.2">
      <c r="A152" s="428">
        <f>'Est. of Hours'!A152</f>
        <v>0</v>
      </c>
      <c r="B152" s="653">
        <f>'Est. of Hours'!B152</f>
        <v>0</v>
      </c>
      <c r="C152" s="653"/>
      <c r="D152" s="653"/>
      <c r="E152" s="351">
        <f>'Est. of Hours'!Q152</f>
        <v>0</v>
      </c>
      <c r="F152" s="443"/>
      <c r="G152" s="443"/>
      <c r="H152" s="444"/>
      <c r="I152" s="445"/>
      <c r="J152" s="367">
        <f t="shared" si="15"/>
        <v>0</v>
      </c>
      <c r="K152" s="407" t="str">
        <f t="shared" si="13"/>
        <v/>
      </c>
      <c r="L152" s="364"/>
      <c r="M152" s="404">
        <f t="shared" si="14"/>
        <v>0</v>
      </c>
      <c r="N152" s="381">
        <f t="shared" si="16"/>
        <v>0</v>
      </c>
      <c r="O152" s="391"/>
      <c r="P152" s="392"/>
      <c r="Q152" s="392"/>
      <c r="R152" s="393"/>
      <c r="S152" s="394"/>
      <c r="T152" s="470"/>
    </row>
    <row r="153" spans="1:20" s="3" customFormat="1" x14ac:dyDescent="0.2">
      <c r="A153" s="428">
        <f>'Est. of Hours'!A153</f>
        <v>0</v>
      </c>
      <c r="B153" s="653">
        <f>'Est. of Hours'!B153</f>
        <v>0</v>
      </c>
      <c r="C153" s="653"/>
      <c r="D153" s="653"/>
      <c r="E153" s="351">
        <f>'Est. of Hours'!Q153</f>
        <v>0</v>
      </c>
      <c r="F153" s="443"/>
      <c r="G153" s="443"/>
      <c r="H153" s="444"/>
      <c r="I153" s="445"/>
      <c r="J153" s="367">
        <f t="shared" si="15"/>
        <v>0</v>
      </c>
      <c r="K153" s="407" t="str">
        <f t="shared" si="13"/>
        <v/>
      </c>
      <c r="L153" s="364"/>
      <c r="M153" s="404">
        <f t="shared" si="14"/>
        <v>0</v>
      </c>
      <c r="N153" s="381">
        <f t="shared" si="16"/>
        <v>0</v>
      </c>
      <c r="O153" s="391"/>
      <c r="P153" s="392"/>
      <c r="Q153" s="392"/>
      <c r="R153" s="393"/>
      <c r="S153" s="394"/>
      <c r="T153" s="470"/>
    </row>
    <row r="154" spans="1:20" s="3" customFormat="1" x14ac:dyDescent="0.2">
      <c r="A154" s="428">
        <f>'Est. of Hours'!A154</f>
        <v>0</v>
      </c>
      <c r="B154" s="653">
        <f>'Est. of Hours'!B154</f>
        <v>0</v>
      </c>
      <c r="C154" s="653"/>
      <c r="D154" s="653"/>
      <c r="E154" s="351">
        <f>'Est. of Hours'!Q154</f>
        <v>0</v>
      </c>
      <c r="F154" s="443"/>
      <c r="G154" s="443"/>
      <c r="H154" s="444"/>
      <c r="I154" s="445"/>
      <c r="J154" s="367">
        <f t="shared" si="15"/>
        <v>0</v>
      </c>
      <c r="K154" s="407" t="str">
        <f t="shared" si="13"/>
        <v/>
      </c>
      <c r="L154" s="364"/>
      <c r="M154" s="404">
        <f t="shared" si="14"/>
        <v>0</v>
      </c>
      <c r="N154" s="381">
        <f t="shared" si="16"/>
        <v>0</v>
      </c>
      <c r="O154" s="391"/>
      <c r="P154" s="392"/>
      <c r="Q154" s="392"/>
      <c r="R154" s="393"/>
      <c r="S154" s="394"/>
      <c r="T154" s="470"/>
    </row>
    <row r="155" spans="1:20" s="3" customFormat="1" ht="15.75" thickBot="1" x14ac:dyDescent="0.25">
      <c r="A155" s="428">
        <f>'Est. of Hours'!A155</f>
        <v>0</v>
      </c>
      <c r="B155" s="653">
        <f>'Est. of Hours'!B155</f>
        <v>0</v>
      </c>
      <c r="C155" s="653"/>
      <c r="D155" s="653"/>
      <c r="E155" s="352">
        <f>'Est. of Hours'!Q155</f>
        <v>0</v>
      </c>
      <c r="F155" s="446"/>
      <c r="G155" s="446"/>
      <c r="H155" s="447"/>
      <c r="I155" s="448"/>
      <c r="J155" s="368">
        <f t="shared" si="15"/>
        <v>0</v>
      </c>
      <c r="K155" s="408" t="str">
        <f t="shared" si="13"/>
        <v/>
      </c>
      <c r="L155" s="365"/>
      <c r="M155" s="405">
        <f t="shared" si="14"/>
        <v>0</v>
      </c>
      <c r="N155" s="382">
        <f t="shared" si="16"/>
        <v>0</v>
      </c>
      <c r="O155" s="395"/>
      <c r="P155" s="396"/>
      <c r="Q155" s="396"/>
      <c r="R155" s="397"/>
      <c r="S155" s="398"/>
      <c r="T155" s="470"/>
    </row>
    <row r="156" spans="1:20" s="3" customFormat="1" ht="15" customHeight="1" thickBot="1" x14ac:dyDescent="0.25">
      <c r="A156" s="658" t="str">
        <f>'Est. of Hours'!A156</f>
        <v>V.  User Defined Task 5</v>
      </c>
      <c r="B156" s="659"/>
      <c r="C156" s="659"/>
      <c r="D156" s="659"/>
      <c r="E156" s="355">
        <f>'Est. of Hours'!Q156</f>
        <v>0</v>
      </c>
      <c r="F156" s="436"/>
      <c r="G156" s="436"/>
      <c r="H156" s="437"/>
      <c r="I156" s="438"/>
      <c r="J156" s="383">
        <f t="shared" si="15"/>
        <v>0</v>
      </c>
      <c r="K156" s="409" t="str">
        <f t="shared" si="13"/>
        <v/>
      </c>
      <c r="L156" s="384"/>
      <c r="M156" s="406">
        <f t="shared" si="14"/>
        <v>0</v>
      </c>
      <c r="N156" s="385">
        <f t="shared" si="16"/>
        <v>0</v>
      </c>
      <c r="O156" s="373">
        <f t="shared" ref="O156:S156" si="17">ROUND(SUM(O157:O191),2)</f>
        <v>0</v>
      </c>
      <c r="P156" s="374">
        <f t="shared" si="17"/>
        <v>0</v>
      </c>
      <c r="Q156" s="374">
        <f t="shared" si="17"/>
        <v>0</v>
      </c>
      <c r="R156" s="375">
        <f t="shared" si="17"/>
        <v>0</v>
      </c>
      <c r="S156" s="376">
        <f t="shared" si="17"/>
        <v>0</v>
      </c>
      <c r="T156" s="470"/>
    </row>
    <row r="157" spans="1:20" s="3" customFormat="1" x14ac:dyDescent="0.2">
      <c r="A157" s="427">
        <f>'Est. of Hours'!A157</f>
        <v>1</v>
      </c>
      <c r="B157" s="653">
        <f>'Est. of Hours'!B157</f>
        <v>0</v>
      </c>
      <c r="C157" s="653"/>
      <c r="D157" s="653"/>
      <c r="E157" s="353">
        <f>'Est. of Hours'!Q157</f>
        <v>0</v>
      </c>
      <c r="F157" s="439"/>
      <c r="G157" s="439"/>
      <c r="H157" s="449"/>
      <c r="I157" s="450"/>
      <c r="J157" s="366">
        <f t="shared" si="15"/>
        <v>0</v>
      </c>
      <c r="K157" s="410" t="str">
        <f t="shared" si="13"/>
        <v/>
      </c>
      <c r="L157" s="363"/>
      <c r="M157" s="403">
        <f t="shared" si="14"/>
        <v>0</v>
      </c>
      <c r="N157" s="380">
        <f t="shared" si="16"/>
        <v>0</v>
      </c>
      <c r="O157" s="386"/>
      <c r="P157" s="387"/>
      <c r="Q157" s="388"/>
      <c r="R157" s="389"/>
      <c r="S157" s="390"/>
      <c r="T157" s="470"/>
    </row>
    <row r="158" spans="1:20" s="3" customFormat="1" ht="15" customHeight="1" x14ac:dyDescent="0.2">
      <c r="A158" s="427">
        <f>'Est. of Hours'!A158</f>
        <v>2</v>
      </c>
      <c r="B158" s="653">
        <f>'Est. of Hours'!B158</f>
        <v>0</v>
      </c>
      <c r="C158" s="653"/>
      <c r="D158" s="653"/>
      <c r="E158" s="351">
        <f>'Est. of Hours'!Q158</f>
        <v>0</v>
      </c>
      <c r="F158" s="443"/>
      <c r="G158" s="443"/>
      <c r="H158" s="444"/>
      <c r="I158" s="445"/>
      <c r="J158" s="367">
        <f t="shared" si="15"/>
        <v>0</v>
      </c>
      <c r="K158" s="407" t="str">
        <f t="shared" si="13"/>
        <v/>
      </c>
      <c r="L158" s="364"/>
      <c r="M158" s="404">
        <f t="shared" si="14"/>
        <v>0</v>
      </c>
      <c r="N158" s="381">
        <f t="shared" si="16"/>
        <v>0</v>
      </c>
      <c r="O158" s="391"/>
      <c r="P158" s="392"/>
      <c r="Q158" s="392"/>
      <c r="R158" s="393"/>
      <c r="S158" s="394"/>
      <c r="T158" s="470"/>
    </row>
    <row r="159" spans="1:20" s="3" customFormat="1" ht="15" customHeight="1" x14ac:dyDescent="0.2">
      <c r="A159" s="428">
        <f>'Est. of Hours'!A159</f>
        <v>3</v>
      </c>
      <c r="B159" s="653">
        <f>'Est. of Hours'!B159</f>
        <v>0</v>
      </c>
      <c r="C159" s="653"/>
      <c r="D159" s="653"/>
      <c r="E159" s="351">
        <f>'Est. of Hours'!Q159</f>
        <v>0</v>
      </c>
      <c r="F159" s="443"/>
      <c r="G159" s="443"/>
      <c r="H159" s="444"/>
      <c r="I159" s="445"/>
      <c r="J159" s="367">
        <f t="shared" si="15"/>
        <v>0</v>
      </c>
      <c r="K159" s="407" t="str">
        <f t="shared" si="13"/>
        <v/>
      </c>
      <c r="L159" s="364"/>
      <c r="M159" s="404">
        <f t="shared" si="14"/>
        <v>0</v>
      </c>
      <c r="N159" s="381">
        <f t="shared" si="16"/>
        <v>0</v>
      </c>
      <c r="O159" s="391"/>
      <c r="P159" s="392"/>
      <c r="Q159" s="392"/>
      <c r="R159" s="393"/>
      <c r="S159" s="394"/>
      <c r="T159" s="470"/>
    </row>
    <row r="160" spans="1:20" s="3" customFormat="1" ht="15" customHeight="1" x14ac:dyDescent="0.2">
      <c r="A160" s="428">
        <f>'Est. of Hours'!A160</f>
        <v>4</v>
      </c>
      <c r="B160" s="653">
        <f>'Est. of Hours'!B160</f>
        <v>0</v>
      </c>
      <c r="C160" s="653"/>
      <c r="D160" s="653"/>
      <c r="E160" s="351">
        <f>'Est. of Hours'!Q160</f>
        <v>0</v>
      </c>
      <c r="F160" s="443"/>
      <c r="G160" s="443"/>
      <c r="H160" s="444"/>
      <c r="I160" s="445"/>
      <c r="J160" s="367">
        <f t="shared" si="15"/>
        <v>0</v>
      </c>
      <c r="K160" s="407" t="str">
        <f t="shared" si="13"/>
        <v/>
      </c>
      <c r="L160" s="364"/>
      <c r="M160" s="404">
        <f t="shared" si="14"/>
        <v>0</v>
      </c>
      <c r="N160" s="381">
        <f t="shared" si="16"/>
        <v>0</v>
      </c>
      <c r="O160" s="391"/>
      <c r="P160" s="392"/>
      <c r="Q160" s="392"/>
      <c r="R160" s="393"/>
      <c r="S160" s="394"/>
      <c r="T160" s="470"/>
    </row>
    <row r="161" spans="1:20" s="3" customFormat="1" ht="15" customHeight="1" x14ac:dyDescent="0.2">
      <c r="A161" s="428">
        <f>'Est. of Hours'!A161</f>
        <v>5</v>
      </c>
      <c r="B161" s="653">
        <f>'Est. of Hours'!B161</f>
        <v>0</v>
      </c>
      <c r="C161" s="653"/>
      <c r="D161" s="653"/>
      <c r="E161" s="351">
        <f>'Est. of Hours'!Q161</f>
        <v>0</v>
      </c>
      <c r="F161" s="443"/>
      <c r="G161" s="443"/>
      <c r="H161" s="444"/>
      <c r="I161" s="445"/>
      <c r="J161" s="367">
        <f t="shared" si="15"/>
        <v>0</v>
      </c>
      <c r="K161" s="407" t="str">
        <f t="shared" si="13"/>
        <v/>
      </c>
      <c r="L161" s="364"/>
      <c r="M161" s="404">
        <f t="shared" si="14"/>
        <v>0</v>
      </c>
      <c r="N161" s="381">
        <f t="shared" si="16"/>
        <v>0</v>
      </c>
      <c r="O161" s="391"/>
      <c r="P161" s="392"/>
      <c r="Q161" s="392"/>
      <c r="R161" s="393"/>
      <c r="S161" s="394"/>
      <c r="T161" s="470"/>
    </row>
    <row r="162" spans="1:20" s="3" customFormat="1" ht="15" customHeight="1" x14ac:dyDescent="0.2">
      <c r="A162" s="428">
        <f>'Est. of Hours'!A162</f>
        <v>6</v>
      </c>
      <c r="B162" s="653">
        <f>'Est. of Hours'!B162</f>
        <v>0</v>
      </c>
      <c r="C162" s="653"/>
      <c r="D162" s="653"/>
      <c r="E162" s="351">
        <f>'Est. of Hours'!Q162</f>
        <v>0</v>
      </c>
      <c r="F162" s="443"/>
      <c r="G162" s="443"/>
      <c r="H162" s="444"/>
      <c r="I162" s="445"/>
      <c r="J162" s="367">
        <f t="shared" si="15"/>
        <v>0</v>
      </c>
      <c r="K162" s="407" t="str">
        <f t="shared" si="13"/>
        <v/>
      </c>
      <c r="L162" s="364"/>
      <c r="M162" s="404">
        <f t="shared" si="14"/>
        <v>0</v>
      </c>
      <c r="N162" s="381">
        <f t="shared" si="16"/>
        <v>0</v>
      </c>
      <c r="O162" s="391"/>
      <c r="P162" s="392"/>
      <c r="Q162" s="392"/>
      <c r="R162" s="393"/>
      <c r="S162" s="394"/>
      <c r="T162" s="470"/>
    </row>
    <row r="163" spans="1:20" s="3" customFormat="1" x14ac:dyDescent="0.2">
      <c r="A163" s="428">
        <f>'Est. of Hours'!A163</f>
        <v>0</v>
      </c>
      <c r="B163" s="653">
        <f>'Est. of Hours'!B163</f>
        <v>0</v>
      </c>
      <c r="C163" s="653"/>
      <c r="D163" s="653"/>
      <c r="E163" s="351">
        <f>'Est. of Hours'!Q163</f>
        <v>0</v>
      </c>
      <c r="F163" s="443"/>
      <c r="G163" s="443"/>
      <c r="H163" s="444"/>
      <c r="I163" s="445"/>
      <c r="J163" s="367">
        <f t="shared" si="15"/>
        <v>0</v>
      </c>
      <c r="K163" s="407" t="str">
        <f t="shared" si="13"/>
        <v/>
      </c>
      <c r="L163" s="364"/>
      <c r="M163" s="404">
        <f t="shared" si="14"/>
        <v>0</v>
      </c>
      <c r="N163" s="381">
        <f t="shared" si="16"/>
        <v>0</v>
      </c>
      <c r="O163" s="391"/>
      <c r="P163" s="392"/>
      <c r="Q163" s="392"/>
      <c r="R163" s="393"/>
      <c r="S163" s="394"/>
      <c r="T163" s="470"/>
    </row>
    <row r="164" spans="1:20" s="3" customFormat="1" x14ac:dyDescent="0.2">
      <c r="A164" s="428">
        <f>'Est. of Hours'!A164</f>
        <v>0</v>
      </c>
      <c r="B164" s="653">
        <f>'Est. of Hours'!B164</f>
        <v>0</v>
      </c>
      <c r="C164" s="653"/>
      <c r="D164" s="653"/>
      <c r="E164" s="351">
        <f>'Est. of Hours'!Q164</f>
        <v>0</v>
      </c>
      <c r="F164" s="443"/>
      <c r="G164" s="443"/>
      <c r="H164" s="444"/>
      <c r="I164" s="445"/>
      <c r="J164" s="367">
        <f t="shared" si="15"/>
        <v>0</v>
      </c>
      <c r="K164" s="407" t="str">
        <f t="shared" si="13"/>
        <v/>
      </c>
      <c r="L164" s="364"/>
      <c r="M164" s="404">
        <f t="shared" si="14"/>
        <v>0</v>
      </c>
      <c r="N164" s="381">
        <f t="shared" si="16"/>
        <v>0</v>
      </c>
      <c r="O164" s="391"/>
      <c r="P164" s="392"/>
      <c r="Q164" s="392"/>
      <c r="R164" s="393"/>
      <c r="S164" s="394"/>
      <c r="T164" s="470"/>
    </row>
    <row r="165" spans="1:20" s="3" customFormat="1" x14ac:dyDescent="0.2">
      <c r="A165" s="428">
        <f>'Est. of Hours'!A165</f>
        <v>0</v>
      </c>
      <c r="B165" s="653">
        <f>'Est. of Hours'!B165</f>
        <v>0</v>
      </c>
      <c r="C165" s="653"/>
      <c r="D165" s="653"/>
      <c r="E165" s="351">
        <f>'Est. of Hours'!Q165</f>
        <v>0</v>
      </c>
      <c r="F165" s="443"/>
      <c r="G165" s="443"/>
      <c r="H165" s="444"/>
      <c r="I165" s="445"/>
      <c r="J165" s="367">
        <f t="shared" si="15"/>
        <v>0</v>
      </c>
      <c r="K165" s="407" t="str">
        <f t="shared" si="13"/>
        <v/>
      </c>
      <c r="L165" s="364"/>
      <c r="M165" s="404">
        <f t="shared" si="14"/>
        <v>0</v>
      </c>
      <c r="N165" s="381">
        <f t="shared" si="16"/>
        <v>0</v>
      </c>
      <c r="O165" s="391"/>
      <c r="P165" s="392"/>
      <c r="Q165" s="392"/>
      <c r="R165" s="393"/>
      <c r="S165" s="394"/>
      <c r="T165" s="470"/>
    </row>
    <row r="166" spans="1:20" s="3" customFormat="1" x14ac:dyDescent="0.2">
      <c r="A166" s="428">
        <f>'Est. of Hours'!A166</f>
        <v>0</v>
      </c>
      <c r="B166" s="653">
        <f>'Est. of Hours'!B166</f>
        <v>0</v>
      </c>
      <c r="C166" s="653"/>
      <c r="D166" s="653"/>
      <c r="E166" s="351">
        <f>'Est. of Hours'!Q166</f>
        <v>0</v>
      </c>
      <c r="F166" s="443"/>
      <c r="G166" s="443"/>
      <c r="H166" s="444"/>
      <c r="I166" s="445"/>
      <c r="J166" s="367">
        <f t="shared" si="15"/>
        <v>0</v>
      </c>
      <c r="K166" s="407" t="str">
        <f t="shared" si="13"/>
        <v/>
      </c>
      <c r="L166" s="364"/>
      <c r="M166" s="404">
        <f t="shared" si="14"/>
        <v>0</v>
      </c>
      <c r="N166" s="381">
        <f t="shared" si="16"/>
        <v>0</v>
      </c>
      <c r="O166" s="391"/>
      <c r="P166" s="392"/>
      <c r="Q166" s="392"/>
      <c r="R166" s="393"/>
      <c r="S166" s="394"/>
      <c r="T166" s="470"/>
    </row>
    <row r="167" spans="1:20" s="3" customFormat="1" x14ac:dyDescent="0.2">
      <c r="A167" s="428">
        <f>'Est. of Hours'!A167</f>
        <v>0</v>
      </c>
      <c r="B167" s="653">
        <f>'Est. of Hours'!B167</f>
        <v>0</v>
      </c>
      <c r="C167" s="653"/>
      <c r="D167" s="653"/>
      <c r="E167" s="351">
        <f>'Est. of Hours'!Q167</f>
        <v>0</v>
      </c>
      <c r="F167" s="443"/>
      <c r="G167" s="443"/>
      <c r="H167" s="444"/>
      <c r="I167" s="445"/>
      <c r="J167" s="367">
        <f t="shared" si="15"/>
        <v>0</v>
      </c>
      <c r="K167" s="407" t="str">
        <f t="shared" si="13"/>
        <v/>
      </c>
      <c r="L167" s="364"/>
      <c r="M167" s="404">
        <f t="shared" si="14"/>
        <v>0</v>
      </c>
      <c r="N167" s="381">
        <f t="shared" si="16"/>
        <v>0</v>
      </c>
      <c r="O167" s="391"/>
      <c r="P167" s="392"/>
      <c r="Q167" s="392"/>
      <c r="R167" s="393"/>
      <c r="S167" s="394"/>
      <c r="T167" s="470"/>
    </row>
    <row r="168" spans="1:20" s="3" customFormat="1" x14ac:dyDescent="0.2">
      <c r="A168" s="428">
        <f>'Est. of Hours'!A168</f>
        <v>0</v>
      </c>
      <c r="B168" s="653">
        <f>'Est. of Hours'!B168</f>
        <v>0</v>
      </c>
      <c r="C168" s="653"/>
      <c r="D168" s="653"/>
      <c r="E168" s="351">
        <f>'Est. of Hours'!Q168</f>
        <v>0</v>
      </c>
      <c r="F168" s="443"/>
      <c r="G168" s="443"/>
      <c r="H168" s="444"/>
      <c r="I168" s="445"/>
      <c r="J168" s="367">
        <f t="shared" si="15"/>
        <v>0</v>
      </c>
      <c r="K168" s="407" t="str">
        <f t="shared" si="13"/>
        <v/>
      </c>
      <c r="L168" s="364"/>
      <c r="M168" s="404">
        <f t="shared" si="14"/>
        <v>0</v>
      </c>
      <c r="N168" s="381">
        <f t="shared" si="16"/>
        <v>0</v>
      </c>
      <c r="O168" s="391"/>
      <c r="P168" s="392"/>
      <c r="Q168" s="392"/>
      <c r="R168" s="393"/>
      <c r="S168" s="394"/>
      <c r="T168" s="470"/>
    </row>
    <row r="169" spans="1:20" s="3" customFormat="1" x14ac:dyDescent="0.2">
      <c r="A169" s="428">
        <f>'Est. of Hours'!A169</f>
        <v>0</v>
      </c>
      <c r="B169" s="653">
        <f>'Est. of Hours'!B169</f>
        <v>0</v>
      </c>
      <c r="C169" s="653"/>
      <c r="D169" s="653"/>
      <c r="E169" s="351">
        <f>'Est. of Hours'!Q169</f>
        <v>0</v>
      </c>
      <c r="F169" s="443"/>
      <c r="G169" s="443"/>
      <c r="H169" s="444"/>
      <c r="I169" s="445"/>
      <c r="J169" s="367">
        <f t="shared" si="15"/>
        <v>0</v>
      </c>
      <c r="K169" s="407" t="str">
        <f t="shared" si="13"/>
        <v/>
      </c>
      <c r="L169" s="364"/>
      <c r="M169" s="404">
        <f t="shared" si="14"/>
        <v>0</v>
      </c>
      <c r="N169" s="381">
        <f t="shared" si="16"/>
        <v>0</v>
      </c>
      <c r="O169" s="391"/>
      <c r="P169" s="392"/>
      <c r="Q169" s="392"/>
      <c r="R169" s="393"/>
      <c r="S169" s="394"/>
      <c r="T169" s="470"/>
    </row>
    <row r="170" spans="1:20" s="3" customFormat="1" x14ac:dyDescent="0.2">
      <c r="A170" s="428">
        <f>'Est. of Hours'!A170</f>
        <v>0</v>
      </c>
      <c r="B170" s="653">
        <f>'Est. of Hours'!B170</f>
        <v>0</v>
      </c>
      <c r="C170" s="653"/>
      <c r="D170" s="653"/>
      <c r="E170" s="351">
        <f>'Est. of Hours'!Q170</f>
        <v>0</v>
      </c>
      <c r="F170" s="443"/>
      <c r="G170" s="443"/>
      <c r="H170" s="444"/>
      <c r="I170" s="445"/>
      <c r="J170" s="367">
        <f t="shared" si="15"/>
        <v>0</v>
      </c>
      <c r="K170" s="407" t="str">
        <f t="shared" si="13"/>
        <v/>
      </c>
      <c r="L170" s="364"/>
      <c r="M170" s="404">
        <f t="shared" si="14"/>
        <v>0</v>
      </c>
      <c r="N170" s="381">
        <f t="shared" si="16"/>
        <v>0</v>
      </c>
      <c r="O170" s="391"/>
      <c r="P170" s="392"/>
      <c r="Q170" s="392"/>
      <c r="R170" s="393"/>
      <c r="S170" s="394"/>
      <c r="T170" s="470"/>
    </row>
    <row r="171" spans="1:20" s="3" customFormat="1" x14ac:dyDescent="0.2">
      <c r="A171" s="428">
        <f>'Est. of Hours'!A171</f>
        <v>0</v>
      </c>
      <c r="B171" s="653">
        <f>'Est. of Hours'!B171</f>
        <v>0</v>
      </c>
      <c r="C171" s="653"/>
      <c r="D171" s="653"/>
      <c r="E171" s="351">
        <f>'Est. of Hours'!Q171</f>
        <v>0</v>
      </c>
      <c r="F171" s="443"/>
      <c r="G171" s="443"/>
      <c r="H171" s="444"/>
      <c r="I171" s="445"/>
      <c r="J171" s="367">
        <f t="shared" si="15"/>
        <v>0</v>
      </c>
      <c r="K171" s="407" t="str">
        <f t="shared" si="13"/>
        <v/>
      </c>
      <c r="L171" s="364"/>
      <c r="M171" s="404">
        <f t="shared" si="14"/>
        <v>0</v>
      </c>
      <c r="N171" s="381">
        <f t="shared" si="16"/>
        <v>0</v>
      </c>
      <c r="O171" s="391"/>
      <c r="P171" s="392"/>
      <c r="Q171" s="392"/>
      <c r="R171" s="393"/>
      <c r="S171" s="394"/>
      <c r="T171" s="470"/>
    </row>
    <row r="172" spans="1:20" s="3" customFormat="1" x14ac:dyDescent="0.2">
      <c r="A172" s="428">
        <f>'Est. of Hours'!A172</f>
        <v>0</v>
      </c>
      <c r="B172" s="653">
        <f>'Est. of Hours'!B172</f>
        <v>0</v>
      </c>
      <c r="C172" s="653"/>
      <c r="D172" s="653"/>
      <c r="E172" s="351">
        <f>'Est. of Hours'!Q172</f>
        <v>0</v>
      </c>
      <c r="F172" s="443"/>
      <c r="G172" s="443"/>
      <c r="H172" s="444"/>
      <c r="I172" s="445"/>
      <c r="J172" s="367">
        <f t="shared" si="15"/>
        <v>0</v>
      </c>
      <c r="K172" s="407" t="str">
        <f t="shared" si="13"/>
        <v/>
      </c>
      <c r="L172" s="364"/>
      <c r="M172" s="404">
        <f t="shared" si="14"/>
        <v>0</v>
      </c>
      <c r="N172" s="381">
        <f t="shared" si="16"/>
        <v>0</v>
      </c>
      <c r="O172" s="391"/>
      <c r="P172" s="392"/>
      <c r="Q172" s="392"/>
      <c r="R172" s="393"/>
      <c r="S172" s="394"/>
      <c r="T172" s="470"/>
    </row>
    <row r="173" spans="1:20" s="3" customFormat="1" x14ac:dyDescent="0.2">
      <c r="A173" s="428">
        <f>'Est. of Hours'!A173</f>
        <v>0</v>
      </c>
      <c r="B173" s="653">
        <f>'Est. of Hours'!B173</f>
        <v>0</v>
      </c>
      <c r="C173" s="653"/>
      <c r="D173" s="653"/>
      <c r="E173" s="351">
        <f>'Est. of Hours'!Q173</f>
        <v>0</v>
      </c>
      <c r="F173" s="443"/>
      <c r="G173" s="443"/>
      <c r="H173" s="444"/>
      <c r="I173" s="445"/>
      <c r="J173" s="367">
        <f t="shared" si="15"/>
        <v>0</v>
      </c>
      <c r="K173" s="407" t="str">
        <f t="shared" si="13"/>
        <v/>
      </c>
      <c r="L173" s="364"/>
      <c r="M173" s="404">
        <f t="shared" si="14"/>
        <v>0</v>
      </c>
      <c r="N173" s="381">
        <f t="shared" si="16"/>
        <v>0</v>
      </c>
      <c r="O173" s="391"/>
      <c r="P173" s="392"/>
      <c r="Q173" s="392"/>
      <c r="R173" s="393"/>
      <c r="S173" s="394"/>
      <c r="T173" s="470"/>
    </row>
    <row r="174" spans="1:20" s="3" customFormat="1" x14ac:dyDescent="0.2">
      <c r="A174" s="428">
        <f>'Est. of Hours'!A174</f>
        <v>0</v>
      </c>
      <c r="B174" s="653">
        <f>'Est. of Hours'!B174</f>
        <v>0</v>
      </c>
      <c r="C174" s="653"/>
      <c r="D174" s="653"/>
      <c r="E174" s="351">
        <f>'Est. of Hours'!Q174</f>
        <v>0</v>
      </c>
      <c r="F174" s="443"/>
      <c r="G174" s="443"/>
      <c r="H174" s="444"/>
      <c r="I174" s="445"/>
      <c r="J174" s="367">
        <f t="shared" si="15"/>
        <v>0</v>
      </c>
      <c r="K174" s="407" t="str">
        <f t="shared" si="13"/>
        <v/>
      </c>
      <c r="L174" s="364"/>
      <c r="M174" s="404">
        <f t="shared" si="14"/>
        <v>0</v>
      </c>
      <c r="N174" s="381">
        <f t="shared" si="16"/>
        <v>0</v>
      </c>
      <c r="O174" s="391"/>
      <c r="P174" s="392"/>
      <c r="Q174" s="392"/>
      <c r="R174" s="393"/>
      <c r="S174" s="394"/>
      <c r="T174" s="470"/>
    </row>
    <row r="175" spans="1:20" s="3" customFormat="1" x14ac:dyDescent="0.2">
      <c r="A175" s="428">
        <f>'Est. of Hours'!A175</f>
        <v>0</v>
      </c>
      <c r="B175" s="653">
        <f>'Est. of Hours'!B175</f>
        <v>0</v>
      </c>
      <c r="C175" s="653"/>
      <c r="D175" s="653"/>
      <c r="E175" s="351">
        <f>'Est. of Hours'!Q175</f>
        <v>0</v>
      </c>
      <c r="F175" s="443"/>
      <c r="G175" s="443"/>
      <c r="H175" s="444"/>
      <c r="I175" s="445"/>
      <c r="J175" s="367">
        <f t="shared" si="15"/>
        <v>0</v>
      </c>
      <c r="K175" s="407" t="str">
        <f t="shared" si="13"/>
        <v/>
      </c>
      <c r="L175" s="364"/>
      <c r="M175" s="404">
        <f t="shared" si="14"/>
        <v>0</v>
      </c>
      <c r="N175" s="381">
        <f t="shared" si="16"/>
        <v>0</v>
      </c>
      <c r="O175" s="391"/>
      <c r="P175" s="392"/>
      <c r="Q175" s="392"/>
      <c r="R175" s="393"/>
      <c r="S175" s="394"/>
      <c r="T175" s="470"/>
    </row>
    <row r="176" spans="1:20" s="3" customFormat="1" x14ac:dyDescent="0.2">
      <c r="A176" s="428">
        <f>'Est. of Hours'!A176</f>
        <v>0</v>
      </c>
      <c r="B176" s="653">
        <f>'Est. of Hours'!B176</f>
        <v>0</v>
      </c>
      <c r="C176" s="653"/>
      <c r="D176" s="653"/>
      <c r="E176" s="351">
        <f>'Est. of Hours'!Q176</f>
        <v>0</v>
      </c>
      <c r="F176" s="443"/>
      <c r="G176" s="443"/>
      <c r="H176" s="444"/>
      <c r="I176" s="445"/>
      <c r="J176" s="367">
        <f t="shared" si="15"/>
        <v>0</v>
      </c>
      <c r="K176" s="407" t="str">
        <f t="shared" si="13"/>
        <v/>
      </c>
      <c r="L176" s="364"/>
      <c r="M176" s="404">
        <f t="shared" si="14"/>
        <v>0</v>
      </c>
      <c r="N176" s="381">
        <f t="shared" si="16"/>
        <v>0</v>
      </c>
      <c r="O176" s="391"/>
      <c r="P176" s="392"/>
      <c r="Q176" s="392"/>
      <c r="R176" s="393"/>
      <c r="S176" s="394"/>
      <c r="T176" s="470"/>
    </row>
    <row r="177" spans="1:20" s="3" customFormat="1" x14ac:dyDescent="0.2">
      <c r="A177" s="428">
        <f>'Est. of Hours'!A177</f>
        <v>0</v>
      </c>
      <c r="B177" s="653">
        <f>'Est. of Hours'!B177</f>
        <v>0</v>
      </c>
      <c r="C177" s="653"/>
      <c r="D177" s="653"/>
      <c r="E177" s="351">
        <f>'Est. of Hours'!Q177</f>
        <v>0</v>
      </c>
      <c r="F177" s="443"/>
      <c r="G177" s="443"/>
      <c r="H177" s="444"/>
      <c r="I177" s="445"/>
      <c r="J177" s="367">
        <f t="shared" si="15"/>
        <v>0</v>
      </c>
      <c r="K177" s="407" t="str">
        <f t="shared" si="13"/>
        <v/>
      </c>
      <c r="L177" s="364"/>
      <c r="M177" s="404">
        <f t="shared" si="14"/>
        <v>0</v>
      </c>
      <c r="N177" s="381">
        <f t="shared" si="16"/>
        <v>0</v>
      </c>
      <c r="O177" s="391"/>
      <c r="P177" s="392"/>
      <c r="Q177" s="392"/>
      <c r="R177" s="393"/>
      <c r="S177" s="394"/>
      <c r="T177" s="470"/>
    </row>
    <row r="178" spans="1:20" s="3" customFormat="1" x14ac:dyDescent="0.2">
      <c r="A178" s="428">
        <f>'Est. of Hours'!A178</f>
        <v>0</v>
      </c>
      <c r="B178" s="653">
        <f>'Est. of Hours'!B178</f>
        <v>0</v>
      </c>
      <c r="C178" s="653"/>
      <c r="D178" s="653"/>
      <c r="E178" s="351">
        <f>'Est. of Hours'!Q178</f>
        <v>0</v>
      </c>
      <c r="F178" s="443"/>
      <c r="G178" s="443"/>
      <c r="H178" s="444"/>
      <c r="I178" s="445"/>
      <c r="J178" s="367">
        <f t="shared" si="15"/>
        <v>0</v>
      </c>
      <c r="K178" s="407" t="str">
        <f t="shared" si="13"/>
        <v/>
      </c>
      <c r="L178" s="364"/>
      <c r="M178" s="404">
        <f t="shared" si="14"/>
        <v>0</v>
      </c>
      <c r="N178" s="381">
        <f t="shared" si="16"/>
        <v>0</v>
      </c>
      <c r="O178" s="391"/>
      <c r="P178" s="392"/>
      <c r="Q178" s="392"/>
      <c r="R178" s="393"/>
      <c r="S178" s="394"/>
      <c r="T178" s="470"/>
    </row>
    <row r="179" spans="1:20" s="3" customFormat="1" x14ac:dyDescent="0.2">
      <c r="A179" s="428">
        <f>'Est. of Hours'!A179</f>
        <v>0</v>
      </c>
      <c r="B179" s="653">
        <f>'Est. of Hours'!B179</f>
        <v>0</v>
      </c>
      <c r="C179" s="653"/>
      <c r="D179" s="653"/>
      <c r="E179" s="351">
        <f>'Est. of Hours'!Q179</f>
        <v>0</v>
      </c>
      <c r="F179" s="443"/>
      <c r="G179" s="443"/>
      <c r="H179" s="444"/>
      <c r="I179" s="445"/>
      <c r="J179" s="367">
        <f t="shared" si="15"/>
        <v>0</v>
      </c>
      <c r="K179" s="407" t="str">
        <f t="shared" si="13"/>
        <v/>
      </c>
      <c r="L179" s="364"/>
      <c r="M179" s="404">
        <f t="shared" si="14"/>
        <v>0</v>
      </c>
      <c r="N179" s="381">
        <f t="shared" si="16"/>
        <v>0</v>
      </c>
      <c r="O179" s="391"/>
      <c r="P179" s="392"/>
      <c r="Q179" s="392"/>
      <c r="R179" s="393"/>
      <c r="S179" s="394"/>
      <c r="T179" s="470"/>
    </row>
    <row r="180" spans="1:20" s="3" customFormat="1" x14ac:dyDescent="0.2">
      <c r="A180" s="428">
        <f>'Est. of Hours'!A180</f>
        <v>0</v>
      </c>
      <c r="B180" s="653">
        <f>'Est. of Hours'!B180</f>
        <v>0</v>
      </c>
      <c r="C180" s="653"/>
      <c r="D180" s="653"/>
      <c r="E180" s="351">
        <f>'Est. of Hours'!Q180</f>
        <v>0</v>
      </c>
      <c r="F180" s="443"/>
      <c r="G180" s="443"/>
      <c r="H180" s="444"/>
      <c r="I180" s="445"/>
      <c r="J180" s="367">
        <f t="shared" si="15"/>
        <v>0</v>
      </c>
      <c r="K180" s="407" t="str">
        <f t="shared" si="13"/>
        <v/>
      </c>
      <c r="L180" s="364"/>
      <c r="M180" s="404">
        <f t="shared" si="14"/>
        <v>0</v>
      </c>
      <c r="N180" s="381">
        <f t="shared" si="16"/>
        <v>0</v>
      </c>
      <c r="O180" s="391"/>
      <c r="P180" s="392"/>
      <c r="Q180" s="392"/>
      <c r="R180" s="393"/>
      <c r="S180" s="394"/>
      <c r="T180" s="470"/>
    </row>
    <row r="181" spans="1:20" s="3" customFormat="1" x14ac:dyDescent="0.2">
      <c r="A181" s="428">
        <f>'Est. of Hours'!A181</f>
        <v>0</v>
      </c>
      <c r="B181" s="653">
        <f>'Est. of Hours'!B181</f>
        <v>0</v>
      </c>
      <c r="C181" s="653"/>
      <c r="D181" s="653"/>
      <c r="E181" s="351">
        <f>'Est. of Hours'!Q181</f>
        <v>0</v>
      </c>
      <c r="F181" s="443"/>
      <c r="G181" s="443"/>
      <c r="H181" s="444"/>
      <c r="I181" s="445"/>
      <c r="J181" s="367">
        <f t="shared" si="15"/>
        <v>0</v>
      </c>
      <c r="K181" s="407" t="str">
        <f t="shared" si="13"/>
        <v/>
      </c>
      <c r="L181" s="364"/>
      <c r="M181" s="404">
        <f t="shared" si="14"/>
        <v>0</v>
      </c>
      <c r="N181" s="381">
        <f t="shared" si="16"/>
        <v>0</v>
      </c>
      <c r="O181" s="391"/>
      <c r="P181" s="392"/>
      <c r="Q181" s="392"/>
      <c r="R181" s="393"/>
      <c r="S181" s="394"/>
      <c r="T181" s="470"/>
    </row>
    <row r="182" spans="1:20" s="3" customFormat="1" x14ac:dyDescent="0.2">
      <c r="A182" s="428">
        <f>'Est. of Hours'!A182</f>
        <v>0</v>
      </c>
      <c r="B182" s="653">
        <f>'Est. of Hours'!B182</f>
        <v>0</v>
      </c>
      <c r="C182" s="653"/>
      <c r="D182" s="653"/>
      <c r="E182" s="351">
        <f>'Est. of Hours'!Q182</f>
        <v>0</v>
      </c>
      <c r="F182" s="443"/>
      <c r="G182" s="443"/>
      <c r="H182" s="444"/>
      <c r="I182" s="445"/>
      <c r="J182" s="367">
        <f t="shared" si="15"/>
        <v>0</v>
      </c>
      <c r="K182" s="407" t="str">
        <f t="shared" si="13"/>
        <v/>
      </c>
      <c r="L182" s="364"/>
      <c r="M182" s="404">
        <f t="shared" si="14"/>
        <v>0</v>
      </c>
      <c r="N182" s="381">
        <f t="shared" si="16"/>
        <v>0</v>
      </c>
      <c r="O182" s="391"/>
      <c r="P182" s="392"/>
      <c r="Q182" s="392"/>
      <c r="R182" s="393"/>
      <c r="S182" s="394"/>
      <c r="T182" s="470"/>
    </row>
    <row r="183" spans="1:20" s="3" customFormat="1" x14ac:dyDescent="0.2">
      <c r="A183" s="428">
        <f>'Est. of Hours'!A183</f>
        <v>0</v>
      </c>
      <c r="B183" s="653">
        <f>'Est. of Hours'!B183</f>
        <v>0</v>
      </c>
      <c r="C183" s="653"/>
      <c r="D183" s="653"/>
      <c r="E183" s="351">
        <f>'Est. of Hours'!Q183</f>
        <v>0</v>
      </c>
      <c r="F183" s="443"/>
      <c r="G183" s="443"/>
      <c r="H183" s="444"/>
      <c r="I183" s="445"/>
      <c r="J183" s="367">
        <f t="shared" si="15"/>
        <v>0</v>
      </c>
      <c r="K183" s="407" t="str">
        <f t="shared" si="13"/>
        <v/>
      </c>
      <c r="L183" s="364"/>
      <c r="M183" s="404">
        <f t="shared" si="14"/>
        <v>0</v>
      </c>
      <c r="N183" s="381">
        <f t="shared" si="16"/>
        <v>0</v>
      </c>
      <c r="O183" s="391"/>
      <c r="P183" s="392"/>
      <c r="Q183" s="392"/>
      <c r="R183" s="393"/>
      <c r="S183" s="394"/>
      <c r="T183" s="470"/>
    </row>
    <row r="184" spans="1:20" s="3" customFormat="1" x14ac:dyDescent="0.2">
      <c r="A184" s="428">
        <f>'Est. of Hours'!A184</f>
        <v>0</v>
      </c>
      <c r="B184" s="653">
        <f>'Est. of Hours'!B184</f>
        <v>0</v>
      </c>
      <c r="C184" s="653"/>
      <c r="D184" s="653"/>
      <c r="E184" s="351">
        <f>'Est. of Hours'!Q184</f>
        <v>0</v>
      </c>
      <c r="F184" s="443"/>
      <c r="G184" s="443"/>
      <c r="H184" s="444"/>
      <c r="I184" s="445"/>
      <c r="J184" s="367">
        <f t="shared" si="15"/>
        <v>0</v>
      </c>
      <c r="K184" s="407" t="str">
        <f t="shared" si="13"/>
        <v/>
      </c>
      <c r="L184" s="364"/>
      <c r="M184" s="404">
        <f t="shared" si="14"/>
        <v>0</v>
      </c>
      <c r="N184" s="381">
        <f t="shared" si="16"/>
        <v>0</v>
      </c>
      <c r="O184" s="391"/>
      <c r="P184" s="392"/>
      <c r="Q184" s="392"/>
      <c r="R184" s="393"/>
      <c r="S184" s="394"/>
      <c r="T184" s="470"/>
    </row>
    <row r="185" spans="1:20" s="3" customFormat="1" x14ac:dyDescent="0.2">
      <c r="A185" s="428">
        <f>'Est. of Hours'!A185</f>
        <v>0</v>
      </c>
      <c r="B185" s="653">
        <f>'Est. of Hours'!B185</f>
        <v>0</v>
      </c>
      <c r="C185" s="653"/>
      <c r="D185" s="653"/>
      <c r="E185" s="351">
        <f>'Est. of Hours'!Q185</f>
        <v>0</v>
      </c>
      <c r="F185" s="443"/>
      <c r="G185" s="443"/>
      <c r="H185" s="444"/>
      <c r="I185" s="445"/>
      <c r="J185" s="367">
        <f t="shared" si="15"/>
        <v>0</v>
      </c>
      <c r="K185" s="407" t="str">
        <f t="shared" si="13"/>
        <v/>
      </c>
      <c r="L185" s="364"/>
      <c r="M185" s="404">
        <f t="shared" si="14"/>
        <v>0</v>
      </c>
      <c r="N185" s="381">
        <f t="shared" si="16"/>
        <v>0</v>
      </c>
      <c r="O185" s="391"/>
      <c r="P185" s="392"/>
      <c r="Q185" s="392"/>
      <c r="R185" s="393"/>
      <c r="S185" s="394"/>
      <c r="T185" s="470"/>
    </row>
    <row r="186" spans="1:20" s="3" customFormat="1" x14ac:dyDescent="0.2">
      <c r="A186" s="428">
        <f>'Est. of Hours'!A186</f>
        <v>0</v>
      </c>
      <c r="B186" s="653">
        <f>'Est. of Hours'!B186</f>
        <v>0</v>
      </c>
      <c r="C186" s="653"/>
      <c r="D186" s="653"/>
      <c r="E186" s="351">
        <f>'Est. of Hours'!Q186</f>
        <v>0</v>
      </c>
      <c r="F186" s="443"/>
      <c r="G186" s="443"/>
      <c r="H186" s="444"/>
      <c r="I186" s="445"/>
      <c r="J186" s="367">
        <f t="shared" si="15"/>
        <v>0</v>
      </c>
      <c r="K186" s="407" t="str">
        <f t="shared" si="13"/>
        <v/>
      </c>
      <c r="L186" s="364"/>
      <c r="M186" s="404">
        <f t="shared" si="14"/>
        <v>0</v>
      </c>
      <c r="N186" s="381">
        <f t="shared" si="16"/>
        <v>0</v>
      </c>
      <c r="O186" s="391"/>
      <c r="P186" s="392"/>
      <c r="Q186" s="392"/>
      <c r="R186" s="393"/>
      <c r="S186" s="394"/>
      <c r="T186" s="470"/>
    </row>
    <row r="187" spans="1:20" s="3" customFormat="1" x14ac:dyDescent="0.2">
      <c r="A187" s="428">
        <f>'Est. of Hours'!A187</f>
        <v>0</v>
      </c>
      <c r="B187" s="653">
        <f>'Est. of Hours'!B187</f>
        <v>0</v>
      </c>
      <c r="C187" s="653"/>
      <c r="D187" s="653"/>
      <c r="E187" s="351">
        <f>'Est. of Hours'!Q187</f>
        <v>0</v>
      </c>
      <c r="F187" s="443"/>
      <c r="G187" s="443"/>
      <c r="H187" s="444"/>
      <c r="I187" s="445"/>
      <c r="J187" s="367">
        <f t="shared" si="15"/>
        <v>0</v>
      </c>
      <c r="K187" s="407" t="str">
        <f t="shared" si="13"/>
        <v/>
      </c>
      <c r="L187" s="364"/>
      <c r="M187" s="404">
        <f t="shared" si="14"/>
        <v>0</v>
      </c>
      <c r="N187" s="381">
        <f t="shared" si="16"/>
        <v>0</v>
      </c>
      <c r="O187" s="391"/>
      <c r="P187" s="392"/>
      <c r="Q187" s="392"/>
      <c r="R187" s="393"/>
      <c r="S187" s="394"/>
      <c r="T187" s="470"/>
    </row>
    <row r="188" spans="1:20" s="3" customFormat="1" x14ac:dyDescent="0.2">
      <c r="A188" s="428">
        <f>'Est. of Hours'!A188</f>
        <v>0</v>
      </c>
      <c r="B188" s="653">
        <f>'Est. of Hours'!B188</f>
        <v>0</v>
      </c>
      <c r="C188" s="653"/>
      <c r="D188" s="653"/>
      <c r="E188" s="351">
        <f>'Est. of Hours'!Q188</f>
        <v>0</v>
      </c>
      <c r="F188" s="443"/>
      <c r="G188" s="443"/>
      <c r="H188" s="444"/>
      <c r="I188" s="445"/>
      <c r="J188" s="367">
        <f t="shared" si="15"/>
        <v>0</v>
      </c>
      <c r="K188" s="407" t="str">
        <f t="shared" si="13"/>
        <v/>
      </c>
      <c r="L188" s="364"/>
      <c r="M188" s="404">
        <f t="shared" si="14"/>
        <v>0</v>
      </c>
      <c r="N188" s="381">
        <f t="shared" si="16"/>
        <v>0</v>
      </c>
      <c r="O188" s="391"/>
      <c r="P188" s="392"/>
      <c r="Q188" s="392"/>
      <c r="R188" s="393"/>
      <c r="S188" s="394"/>
      <c r="T188" s="470"/>
    </row>
    <row r="189" spans="1:20" s="3" customFormat="1" x14ac:dyDescent="0.2">
      <c r="A189" s="428">
        <f>'Est. of Hours'!A189</f>
        <v>0</v>
      </c>
      <c r="B189" s="653">
        <f>'Est. of Hours'!B189</f>
        <v>0</v>
      </c>
      <c r="C189" s="653"/>
      <c r="D189" s="653"/>
      <c r="E189" s="351">
        <f>'Est. of Hours'!Q189</f>
        <v>0</v>
      </c>
      <c r="F189" s="443"/>
      <c r="G189" s="443"/>
      <c r="H189" s="444"/>
      <c r="I189" s="445"/>
      <c r="J189" s="367">
        <f t="shared" si="15"/>
        <v>0</v>
      </c>
      <c r="K189" s="407" t="str">
        <f t="shared" si="13"/>
        <v/>
      </c>
      <c r="L189" s="364"/>
      <c r="M189" s="404">
        <f t="shared" si="14"/>
        <v>0</v>
      </c>
      <c r="N189" s="381">
        <f t="shared" si="16"/>
        <v>0</v>
      </c>
      <c r="O189" s="391"/>
      <c r="P189" s="392"/>
      <c r="Q189" s="392"/>
      <c r="R189" s="393"/>
      <c r="S189" s="394"/>
      <c r="T189" s="470"/>
    </row>
    <row r="190" spans="1:20" s="3" customFormat="1" x14ac:dyDescent="0.2">
      <c r="A190" s="428">
        <f>'Est. of Hours'!A190</f>
        <v>0</v>
      </c>
      <c r="B190" s="653">
        <f>'Est. of Hours'!B190</f>
        <v>0</v>
      </c>
      <c r="C190" s="653"/>
      <c r="D190" s="653"/>
      <c r="E190" s="351">
        <f>'Est. of Hours'!Q190</f>
        <v>0</v>
      </c>
      <c r="F190" s="443"/>
      <c r="G190" s="443"/>
      <c r="H190" s="444"/>
      <c r="I190" s="445"/>
      <c r="J190" s="367">
        <f t="shared" si="15"/>
        <v>0</v>
      </c>
      <c r="K190" s="407" t="str">
        <f t="shared" si="13"/>
        <v/>
      </c>
      <c r="L190" s="364"/>
      <c r="M190" s="404">
        <f t="shared" si="14"/>
        <v>0</v>
      </c>
      <c r="N190" s="381">
        <f t="shared" si="16"/>
        <v>0</v>
      </c>
      <c r="O190" s="391"/>
      <c r="P190" s="392"/>
      <c r="Q190" s="392"/>
      <c r="R190" s="393"/>
      <c r="S190" s="394"/>
      <c r="T190" s="470"/>
    </row>
    <row r="191" spans="1:20" s="3" customFormat="1" ht="15.75" thickBot="1" x14ac:dyDescent="0.25">
      <c r="A191" s="428">
        <f>'Est. of Hours'!A191</f>
        <v>0</v>
      </c>
      <c r="B191" s="653">
        <f>'Est. of Hours'!B191</f>
        <v>0</v>
      </c>
      <c r="C191" s="653"/>
      <c r="D191" s="653"/>
      <c r="E191" s="352">
        <f>'Est. of Hours'!Q191</f>
        <v>0</v>
      </c>
      <c r="F191" s="446"/>
      <c r="G191" s="446"/>
      <c r="H191" s="447"/>
      <c r="I191" s="448"/>
      <c r="J191" s="368">
        <f t="shared" si="15"/>
        <v>0</v>
      </c>
      <c r="K191" s="408" t="str">
        <f t="shared" si="13"/>
        <v/>
      </c>
      <c r="L191" s="365"/>
      <c r="M191" s="405">
        <f t="shared" si="14"/>
        <v>0</v>
      </c>
      <c r="N191" s="382">
        <f t="shared" si="16"/>
        <v>0</v>
      </c>
      <c r="O191" s="395"/>
      <c r="P191" s="396"/>
      <c r="Q191" s="396"/>
      <c r="R191" s="397"/>
      <c r="S191" s="398"/>
      <c r="T191" s="470"/>
    </row>
    <row r="192" spans="1:20" s="3" customFormat="1" ht="15" customHeight="1" thickBot="1" x14ac:dyDescent="0.25">
      <c r="A192" s="658" t="str">
        <f>'Est. of Hours'!A192</f>
        <v>VI.  User Defined Task 6</v>
      </c>
      <c r="B192" s="659"/>
      <c r="C192" s="659"/>
      <c r="D192" s="659"/>
      <c r="E192" s="355">
        <f>'Est. of Hours'!Q192</f>
        <v>0</v>
      </c>
      <c r="F192" s="436"/>
      <c r="G192" s="436"/>
      <c r="H192" s="437"/>
      <c r="I192" s="438"/>
      <c r="J192" s="383">
        <f t="shared" si="15"/>
        <v>0</v>
      </c>
      <c r="K192" s="409" t="str">
        <f t="shared" si="13"/>
        <v/>
      </c>
      <c r="L192" s="384"/>
      <c r="M192" s="406">
        <f t="shared" si="14"/>
        <v>0</v>
      </c>
      <c r="N192" s="385">
        <f t="shared" si="16"/>
        <v>0</v>
      </c>
      <c r="O192" s="373">
        <f t="shared" ref="O192:S192" si="18">ROUND(SUM(O193:O227),2)</f>
        <v>0</v>
      </c>
      <c r="P192" s="374">
        <f t="shared" si="18"/>
        <v>0</v>
      </c>
      <c r="Q192" s="374">
        <f t="shared" si="18"/>
        <v>0</v>
      </c>
      <c r="R192" s="375">
        <f t="shared" si="18"/>
        <v>0</v>
      </c>
      <c r="S192" s="376">
        <f t="shared" si="18"/>
        <v>0</v>
      </c>
      <c r="T192" s="470"/>
    </row>
    <row r="193" spans="1:20" s="3" customFormat="1" x14ac:dyDescent="0.2">
      <c r="A193" s="427">
        <f>'Est. of Hours'!A193</f>
        <v>1</v>
      </c>
      <c r="B193" s="653" t="str">
        <f>'Est. of Hours'!B193</f>
        <v>EXAMPLE</v>
      </c>
      <c r="C193" s="653"/>
      <c r="D193" s="653"/>
      <c r="E193" s="353">
        <f>'Est. of Hours'!Q193</f>
        <v>0</v>
      </c>
      <c r="F193" s="439"/>
      <c r="G193" s="439"/>
      <c r="H193" s="449"/>
      <c r="I193" s="450"/>
      <c r="J193" s="366">
        <f t="shared" si="15"/>
        <v>0</v>
      </c>
      <c r="K193" s="410" t="str">
        <f t="shared" si="13"/>
        <v/>
      </c>
      <c r="L193" s="363"/>
      <c r="M193" s="403">
        <f t="shared" si="14"/>
        <v>0</v>
      </c>
      <c r="N193" s="380">
        <f t="shared" si="16"/>
        <v>0</v>
      </c>
      <c r="O193" s="386"/>
      <c r="P193" s="387"/>
      <c r="Q193" s="388"/>
      <c r="R193" s="389"/>
      <c r="S193" s="390"/>
      <c r="T193" s="470"/>
    </row>
    <row r="194" spans="1:20" s="3" customFormat="1" ht="15" customHeight="1" x14ac:dyDescent="0.2">
      <c r="A194" s="427">
        <f>'Est. of Hours'!A194</f>
        <v>2</v>
      </c>
      <c r="B194" s="653" t="str">
        <f>'Est. of Hours'!B194</f>
        <v>EXAMPLE</v>
      </c>
      <c r="C194" s="653"/>
      <c r="D194" s="653"/>
      <c r="E194" s="351">
        <f>'Est. of Hours'!Q194</f>
        <v>0</v>
      </c>
      <c r="F194" s="443"/>
      <c r="G194" s="443"/>
      <c r="H194" s="444"/>
      <c r="I194" s="445"/>
      <c r="J194" s="367">
        <f t="shared" si="15"/>
        <v>0</v>
      </c>
      <c r="K194" s="407" t="str">
        <f t="shared" si="13"/>
        <v/>
      </c>
      <c r="L194" s="364"/>
      <c r="M194" s="404">
        <f t="shared" si="14"/>
        <v>0</v>
      </c>
      <c r="N194" s="381">
        <f t="shared" si="16"/>
        <v>0</v>
      </c>
      <c r="O194" s="391"/>
      <c r="P194" s="392"/>
      <c r="Q194" s="392"/>
      <c r="R194" s="393"/>
      <c r="S194" s="394"/>
      <c r="T194" s="470"/>
    </row>
    <row r="195" spans="1:20" s="3" customFormat="1" ht="15" customHeight="1" x14ac:dyDescent="0.2">
      <c r="A195" s="428">
        <f>'Est. of Hours'!A195</f>
        <v>3</v>
      </c>
      <c r="B195" s="653" t="str">
        <f>'Est. of Hours'!B195</f>
        <v>EXAMPLE</v>
      </c>
      <c r="C195" s="653"/>
      <c r="D195" s="653"/>
      <c r="E195" s="351">
        <f>'Est. of Hours'!Q195</f>
        <v>0</v>
      </c>
      <c r="F195" s="443"/>
      <c r="G195" s="443"/>
      <c r="H195" s="444"/>
      <c r="I195" s="445"/>
      <c r="J195" s="367">
        <f t="shared" si="15"/>
        <v>0</v>
      </c>
      <c r="K195" s="407" t="str">
        <f t="shared" si="13"/>
        <v/>
      </c>
      <c r="L195" s="364"/>
      <c r="M195" s="404">
        <f t="shared" si="14"/>
        <v>0</v>
      </c>
      <c r="N195" s="381">
        <f t="shared" si="16"/>
        <v>0</v>
      </c>
      <c r="O195" s="391"/>
      <c r="P195" s="392"/>
      <c r="Q195" s="392"/>
      <c r="R195" s="393"/>
      <c r="S195" s="394"/>
      <c r="T195" s="470"/>
    </row>
    <row r="196" spans="1:20" s="3" customFormat="1" ht="15" customHeight="1" x14ac:dyDescent="0.2">
      <c r="A196" s="428">
        <f>'Est. of Hours'!A196</f>
        <v>4</v>
      </c>
      <c r="B196" s="653" t="str">
        <f>'Est. of Hours'!B196</f>
        <v>EXAMPLE</v>
      </c>
      <c r="C196" s="653"/>
      <c r="D196" s="653"/>
      <c r="E196" s="351">
        <f>'Est. of Hours'!Q196</f>
        <v>0</v>
      </c>
      <c r="F196" s="443"/>
      <c r="G196" s="443"/>
      <c r="H196" s="444"/>
      <c r="I196" s="445"/>
      <c r="J196" s="367">
        <f t="shared" si="15"/>
        <v>0</v>
      </c>
      <c r="K196" s="407" t="str">
        <f t="shared" si="13"/>
        <v/>
      </c>
      <c r="L196" s="364"/>
      <c r="M196" s="404">
        <f t="shared" si="14"/>
        <v>0</v>
      </c>
      <c r="N196" s="381">
        <f t="shared" si="16"/>
        <v>0</v>
      </c>
      <c r="O196" s="391"/>
      <c r="P196" s="392"/>
      <c r="Q196" s="392"/>
      <c r="R196" s="393"/>
      <c r="S196" s="394"/>
      <c r="T196" s="470"/>
    </row>
    <row r="197" spans="1:20" s="3" customFormat="1" ht="15" customHeight="1" x14ac:dyDescent="0.2">
      <c r="A197" s="428">
        <f>'Est. of Hours'!A197</f>
        <v>5</v>
      </c>
      <c r="B197" s="653" t="str">
        <f>'Est. of Hours'!B197</f>
        <v>EXAMPLE</v>
      </c>
      <c r="C197" s="653"/>
      <c r="D197" s="653"/>
      <c r="E197" s="351">
        <f>'Est. of Hours'!Q197</f>
        <v>0</v>
      </c>
      <c r="F197" s="443"/>
      <c r="G197" s="443"/>
      <c r="H197" s="444"/>
      <c r="I197" s="445"/>
      <c r="J197" s="367">
        <f t="shared" si="15"/>
        <v>0</v>
      </c>
      <c r="K197" s="407" t="str">
        <f t="shared" si="13"/>
        <v/>
      </c>
      <c r="L197" s="364"/>
      <c r="M197" s="404">
        <f t="shared" si="14"/>
        <v>0</v>
      </c>
      <c r="N197" s="381">
        <f t="shared" si="16"/>
        <v>0</v>
      </c>
      <c r="O197" s="391"/>
      <c r="P197" s="392"/>
      <c r="Q197" s="392"/>
      <c r="R197" s="393"/>
      <c r="S197" s="394"/>
      <c r="T197" s="470"/>
    </row>
    <row r="198" spans="1:20" s="3" customFormat="1" ht="15" customHeight="1" x14ac:dyDescent="0.2">
      <c r="A198" s="428">
        <f>'Est. of Hours'!A198</f>
        <v>6</v>
      </c>
      <c r="B198" s="653" t="str">
        <f>'Est. of Hours'!B198</f>
        <v>EXAMPLE</v>
      </c>
      <c r="C198" s="653"/>
      <c r="D198" s="653"/>
      <c r="E198" s="351">
        <f>'Est. of Hours'!Q198</f>
        <v>0</v>
      </c>
      <c r="F198" s="443"/>
      <c r="G198" s="443"/>
      <c r="H198" s="444"/>
      <c r="I198" s="445"/>
      <c r="J198" s="367">
        <f t="shared" si="15"/>
        <v>0</v>
      </c>
      <c r="K198" s="407" t="str">
        <f t="shared" si="13"/>
        <v/>
      </c>
      <c r="L198" s="364"/>
      <c r="M198" s="404">
        <f t="shared" si="14"/>
        <v>0</v>
      </c>
      <c r="N198" s="381">
        <f t="shared" si="16"/>
        <v>0</v>
      </c>
      <c r="O198" s="391"/>
      <c r="P198" s="392"/>
      <c r="Q198" s="392"/>
      <c r="R198" s="393"/>
      <c r="S198" s="394"/>
      <c r="T198" s="470"/>
    </row>
    <row r="199" spans="1:20" s="3" customFormat="1" x14ac:dyDescent="0.2">
      <c r="A199" s="428">
        <f>'Est. of Hours'!A199</f>
        <v>0</v>
      </c>
      <c r="B199" s="653">
        <f>'Est. of Hours'!B199</f>
        <v>0</v>
      </c>
      <c r="C199" s="653"/>
      <c r="D199" s="653"/>
      <c r="E199" s="351">
        <f>'Est. of Hours'!Q199</f>
        <v>0</v>
      </c>
      <c r="F199" s="443"/>
      <c r="G199" s="443"/>
      <c r="H199" s="444"/>
      <c r="I199" s="445"/>
      <c r="J199" s="367">
        <f t="shared" si="15"/>
        <v>0</v>
      </c>
      <c r="K199" s="407" t="str">
        <f t="shared" si="13"/>
        <v/>
      </c>
      <c r="L199" s="364"/>
      <c r="M199" s="404">
        <f t="shared" si="14"/>
        <v>0</v>
      </c>
      <c r="N199" s="381">
        <f t="shared" si="16"/>
        <v>0</v>
      </c>
      <c r="O199" s="391"/>
      <c r="P199" s="392"/>
      <c r="Q199" s="392"/>
      <c r="R199" s="393"/>
      <c r="S199" s="394"/>
      <c r="T199" s="470"/>
    </row>
    <row r="200" spans="1:20" s="3" customFormat="1" x14ac:dyDescent="0.2">
      <c r="A200" s="428">
        <f>'Est. of Hours'!A200</f>
        <v>0</v>
      </c>
      <c r="B200" s="653">
        <f>'Est. of Hours'!B200</f>
        <v>0</v>
      </c>
      <c r="C200" s="653"/>
      <c r="D200" s="653"/>
      <c r="E200" s="351">
        <f>'Est. of Hours'!Q200</f>
        <v>0</v>
      </c>
      <c r="F200" s="443"/>
      <c r="G200" s="443"/>
      <c r="H200" s="444"/>
      <c r="I200" s="445"/>
      <c r="J200" s="367">
        <f t="shared" si="15"/>
        <v>0</v>
      </c>
      <c r="K200" s="407" t="str">
        <f t="shared" si="13"/>
        <v/>
      </c>
      <c r="L200" s="364"/>
      <c r="M200" s="404">
        <f t="shared" si="14"/>
        <v>0</v>
      </c>
      <c r="N200" s="381">
        <f t="shared" si="16"/>
        <v>0</v>
      </c>
      <c r="O200" s="391"/>
      <c r="P200" s="392"/>
      <c r="Q200" s="392"/>
      <c r="R200" s="393"/>
      <c r="S200" s="394"/>
      <c r="T200" s="470"/>
    </row>
    <row r="201" spans="1:20" s="3" customFormat="1" x14ac:dyDescent="0.2">
      <c r="A201" s="428">
        <f>'Est. of Hours'!A201</f>
        <v>0</v>
      </c>
      <c r="B201" s="653">
        <f>'Est. of Hours'!B201</f>
        <v>0</v>
      </c>
      <c r="C201" s="653"/>
      <c r="D201" s="653"/>
      <c r="E201" s="351">
        <f>'Est. of Hours'!Q201</f>
        <v>0</v>
      </c>
      <c r="F201" s="443"/>
      <c r="G201" s="443"/>
      <c r="H201" s="444"/>
      <c r="I201" s="445"/>
      <c r="J201" s="367">
        <f t="shared" si="15"/>
        <v>0</v>
      </c>
      <c r="K201" s="407" t="str">
        <f t="shared" si="13"/>
        <v/>
      </c>
      <c r="L201" s="364"/>
      <c r="M201" s="404">
        <f t="shared" si="14"/>
        <v>0</v>
      </c>
      <c r="N201" s="381">
        <f t="shared" si="16"/>
        <v>0</v>
      </c>
      <c r="O201" s="391"/>
      <c r="P201" s="392"/>
      <c r="Q201" s="392"/>
      <c r="R201" s="393"/>
      <c r="S201" s="394"/>
      <c r="T201" s="470"/>
    </row>
    <row r="202" spans="1:20" s="3" customFormat="1" x14ac:dyDescent="0.2">
      <c r="A202" s="428">
        <f>'Est. of Hours'!A202</f>
        <v>0</v>
      </c>
      <c r="B202" s="653">
        <f>'Est. of Hours'!B202</f>
        <v>0</v>
      </c>
      <c r="C202" s="653"/>
      <c r="D202" s="653"/>
      <c r="E202" s="351">
        <f>'Est. of Hours'!Q202</f>
        <v>0</v>
      </c>
      <c r="F202" s="443"/>
      <c r="G202" s="443"/>
      <c r="H202" s="444"/>
      <c r="I202" s="445"/>
      <c r="J202" s="367">
        <f t="shared" si="15"/>
        <v>0</v>
      </c>
      <c r="K202" s="407" t="str">
        <f t="shared" si="13"/>
        <v/>
      </c>
      <c r="L202" s="364"/>
      <c r="M202" s="404">
        <f t="shared" si="14"/>
        <v>0</v>
      </c>
      <c r="N202" s="381">
        <f t="shared" si="16"/>
        <v>0</v>
      </c>
      <c r="O202" s="391"/>
      <c r="P202" s="392"/>
      <c r="Q202" s="392"/>
      <c r="R202" s="393"/>
      <c r="S202" s="394"/>
      <c r="T202" s="470"/>
    </row>
    <row r="203" spans="1:20" s="3" customFormat="1" x14ac:dyDescent="0.2">
      <c r="A203" s="428">
        <f>'Est. of Hours'!A203</f>
        <v>0</v>
      </c>
      <c r="B203" s="653">
        <f>'Est. of Hours'!B203</f>
        <v>0</v>
      </c>
      <c r="C203" s="653"/>
      <c r="D203" s="653"/>
      <c r="E203" s="351">
        <f>'Est. of Hours'!Q203</f>
        <v>0</v>
      </c>
      <c r="F203" s="443"/>
      <c r="G203" s="443"/>
      <c r="H203" s="444"/>
      <c r="I203" s="445"/>
      <c r="J203" s="367">
        <f t="shared" si="15"/>
        <v>0</v>
      </c>
      <c r="K203" s="407" t="str">
        <f t="shared" si="13"/>
        <v/>
      </c>
      <c r="L203" s="364"/>
      <c r="M203" s="404">
        <f t="shared" si="14"/>
        <v>0</v>
      </c>
      <c r="N203" s="381">
        <f t="shared" si="16"/>
        <v>0</v>
      </c>
      <c r="O203" s="391"/>
      <c r="P203" s="392"/>
      <c r="Q203" s="392"/>
      <c r="R203" s="393"/>
      <c r="S203" s="394"/>
      <c r="T203" s="470"/>
    </row>
    <row r="204" spans="1:20" s="3" customFormat="1" x14ac:dyDescent="0.2">
      <c r="A204" s="428">
        <f>'Est. of Hours'!A204</f>
        <v>0</v>
      </c>
      <c r="B204" s="653">
        <f>'Est. of Hours'!B204</f>
        <v>0</v>
      </c>
      <c r="C204" s="653"/>
      <c r="D204" s="653"/>
      <c r="E204" s="351">
        <f>'Est. of Hours'!Q204</f>
        <v>0</v>
      </c>
      <c r="F204" s="443"/>
      <c r="G204" s="443"/>
      <c r="H204" s="444"/>
      <c r="I204" s="445"/>
      <c r="J204" s="367">
        <f t="shared" si="15"/>
        <v>0</v>
      </c>
      <c r="K204" s="407" t="str">
        <f t="shared" ref="K204:K267" si="19">IF(AND(J204=0,L204=0),"",IF(OR(J204=0,L204=0),"X",(J204-L204)/L204))</f>
        <v/>
      </c>
      <c r="L204" s="364"/>
      <c r="M204" s="404">
        <f t="shared" ref="M204:M267" si="20">IF(N204=0,0,(N204-L204)/N204)</f>
        <v>0</v>
      </c>
      <c r="N204" s="381">
        <f t="shared" si="16"/>
        <v>0</v>
      </c>
      <c r="O204" s="391"/>
      <c r="P204" s="392"/>
      <c r="Q204" s="392"/>
      <c r="R204" s="393"/>
      <c r="S204" s="394"/>
      <c r="T204" s="470"/>
    </row>
    <row r="205" spans="1:20" s="3" customFormat="1" x14ac:dyDescent="0.2">
      <c r="A205" s="428">
        <f>'Est. of Hours'!A205</f>
        <v>0</v>
      </c>
      <c r="B205" s="653">
        <f>'Est. of Hours'!B205</f>
        <v>0</v>
      </c>
      <c r="C205" s="653"/>
      <c r="D205" s="653"/>
      <c r="E205" s="351">
        <f>'Est. of Hours'!Q205</f>
        <v>0</v>
      </c>
      <c r="F205" s="443"/>
      <c r="G205" s="443"/>
      <c r="H205" s="444"/>
      <c r="I205" s="445"/>
      <c r="J205" s="367">
        <f t="shared" ref="J205:J268" si="21">SUM(E205:I205)</f>
        <v>0</v>
      </c>
      <c r="K205" s="407" t="str">
        <f t="shared" si="19"/>
        <v/>
      </c>
      <c r="L205" s="364"/>
      <c r="M205" s="404">
        <f t="shared" si="20"/>
        <v>0</v>
      </c>
      <c r="N205" s="381">
        <f t="shared" ref="N205:N268" si="22">SUM(O205:S205)</f>
        <v>0</v>
      </c>
      <c r="O205" s="391"/>
      <c r="P205" s="392"/>
      <c r="Q205" s="392"/>
      <c r="R205" s="393"/>
      <c r="S205" s="394"/>
      <c r="T205" s="470"/>
    </row>
    <row r="206" spans="1:20" s="3" customFormat="1" x14ac:dyDescent="0.2">
      <c r="A206" s="428">
        <f>'Est. of Hours'!A206</f>
        <v>0</v>
      </c>
      <c r="B206" s="653">
        <f>'Est. of Hours'!B206</f>
        <v>0</v>
      </c>
      <c r="C206" s="653"/>
      <c r="D206" s="653"/>
      <c r="E206" s="351">
        <f>'Est. of Hours'!Q206</f>
        <v>0</v>
      </c>
      <c r="F206" s="443"/>
      <c r="G206" s="443"/>
      <c r="H206" s="444"/>
      <c r="I206" s="445"/>
      <c r="J206" s="367">
        <f t="shared" si="21"/>
        <v>0</v>
      </c>
      <c r="K206" s="407" t="str">
        <f t="shared" si="19"/>
        <v/>
      </c>
      <c r="L206" s="364"/>
      <c r="M206" s="404">
        <f t="shared" si="20"/>
        <v>0</v>
      </c>
      <c r="N206" s="381">
        <f t="shared" si="22"/>
        <v>0</v>
      </c>
      <c r="O206" s="391"/>
      <c r="P206" s="392"/>
      <c r="Q206" s="392"/>
      <c r="R206" s="393"/>
      <c r="S206" s="394"/>
      <c r="T206" s="470"/>
    </row>
    <row r="207" spans="1:20" s="3" customFormat="1" x14ac:dyDescent="0.2">
      <c r="A207" s="428">
        <f>'Est. of Hours'!A207</f>
        <v>0</v>
      </c>
      <c r="B207" s="653">
        <f>'Est. of Hours'!B207</f>
        <v>0</v>
      </c>
      <c r="C207" s="653"/>
      <c r="D207" s="653"/>
      <c r="E207" s="351">
        <f>'Est. of Hours'!Q207</f>
        <v>0</v>
      </c>
      <c r="F207" s="443"/>
      <c r="G207" s="443"/>
      <c r="H207" s="444"/>
      <c r="I207" s="445"/>
      <c r="J207" s="367">
        <f t="shared" si="21"/>
        <v>0</v>
      </c>
      <c r="K207" s="407" t="str">
        <f t="shared" si="19"/>
        <v/>
      </c>
      <c r="L207" s="364"/>
      <c r="M207" s="404">
        <f t="shared" si="20"/>
        <v>0</v>
      </c>
      <c r="N207" s="381">
        <f t="shared" si="22"/>
        <v>0</v>
      </c>
      <c r="O207" s="391"/>
      <c r="P207" s="392"/>
      <c r="Q207" s="392"/>
      <c r="R207" s="393"/>
      <c r="S207" s="394"/>
      <c r="T207" s="470"/>
    </row>
    <row r="208" spans="1:20" s="3" customFormat="1" x14ac:dyDescent="0.2">
      <c r="A208" s="428">
        <f>'Est. of Hours'!A208</f>
        <v>0</v>
      </c>
      <c r="B208" s="653">
        <f>'Est. of Hours'!B208</f>
        <v>0</v>
      </c>
      <c r="C208" s="653"/>
      <c r="D208" s="653"/>
      <c r="E208" s="351">
        <f>'Est. of Hours'!Q208</f>
        <v>0</v>
      </c>
      <c r="F208" s="443"/>
      <c r="G208" s="443"/>
      <c r="H208" s="444"/>
      <c r="I208" s="445"/>
      <c r="J208" s="367">
        <f t="shared" si="21"/>
        <v>0</v>
      </c>
      <c r="K208" s="407" t="str">
        <f t="shared" si="19"/>
        <v/>
      </c>
      <c r="L208" s="364"/>
      <c r="M208" s="404">
        <f t="shared" si="20"/>
        <v>0</v>
      </c>
      <c r="N208" s="381">
        <f t="shared" si="22"/>
        <v>0</v>
      </c>
      <c r="O208" s="391"/>
      <c r="P208" s="392"/>
      <c r="Q208" s="392"/>
      <c r="R208" s="393"/>
      <c r="S208" s="394"/>
      <c r="T208" s="470"/>
    </row>
    <row r="209" spans="1:20" s="3" customFormat="1" x14ac:dyDescent="0.2">
      <c r="A209" s="428">
        <f>'Est. of Hours'!A209</f>
        <v>0</v>
      </c>
      <c r="B209" s="653">
        <f>'Est. of Hours'!B209</f>
        <v>0</v>
      </c>
      <c r="C209" s="653"/>
      <c r="D209" s="653"/>
      <c r="E209" s="351">
        <f>'Est. of Hours'!Q209</f>
        <v>0</v>
      </c>
      <c r="F209" s="443"/>
      <c r="G209" s="443"/>
      <c r="H209" s="444"/>
      <c r="I209" s="445"/>
      <c r="J209" s="367">
        <f t="shared" si="21"/>
        <v>0</v>
      </c>
      <c r="K209" s="407" t="str">
        <f t="shared" si="19"/>
        <v/>
      </c>
      <c r="L209" s="364"/>
      <c r="M209" s="404">
        <f t="shared" si="20"/>
        <v>0</v>
      </c>
      <c r="N209" s="381">
        <f t="shared" si="22"/>
        <v>0</v>
      </c>
      <c r="O209" s="391"/>
      <c r="P209" s="392"/>
      <c r="Q209" s="392"/>
      <c r="R209" s="393"/>
      <c r="S209" s="394"/>
      <c r="T209" s="470"/>
    </row>
    <row r="210" spans="1:20" s="3" customFormat="1" x14ac:dyDescent="0.2">
      <c r="A210" s="428">
        <f>'Est. of Hours'!A210</f>
        <v>0</v>
      </c>
      <c r="B210" s="653">
        <f>'Est. of Hours'!B210</f>
        <v>0</v>
      </c>
      <c r="C210" s="653"/>
      <c r="D210" s="653"/>
      <c r="E210" s="351">
        <f>'Est. of Hours'!Q210</f>
        <v>0</v>
      </c>
      <c r="F210" s="443"/>
      <c r="G210" s="443"/>
      <c r="H210" s="444"/>
      <c r="I210" s="445"/>
      <c r="J210" s="367">
        <f t="shared" si="21"/>
        <v>0</v>
      </c>
      <c r="K210" s="407" t="str">
        <f t="shared" si="19"/>
        <v/>
      </c>
      <c r="L210" s="364"/>
      <c r="M210" s="404">
        <f t="shared" si="20"/>
        <v>0</v>
      </c>
      <c r="N210" s="381">
        <f t="shared" si="22"/>
        <v>0</v>
      </c>
      <c r="O210" s="391"/>
      <c r="P210" s="392"/>
      <c r="Q210" s="392"/>
      <c r="R210" s="393"/>
      <c r="S210" s="394"/>
      <c r="T210" s="470"/>
    </row>
    <row r="211" spans="1:20" s="3" customFormat="1" x14ac:dyDescent="0.2">
      <c r="A211" s="428">
        <f>'Est. of Hours'!A211</f>
        <v>0</v>
      </c>
      <c r="B211" s="653">
        <f>'Est. of Hours'!B211</f>
        <v>0</v>
      </c>
      <c r="C211" s="653"/>
      <c r="D211" s="653"/>
      <c r="E211" s="351">
        <f>'Est. of Hours'!Q211</f>
        <v>0</v>
      </c>
      <c r="F211" s="443"/>
      <c r="G211" s="443"/>
      <c r="H211" s="444"/>
      <c r="I211" s="445"/>
      <c r="J211" s="367">
        <f t="shared" si="21"/>
        <v>0</v>
      </c>
      <c r="K211" s="407" t="str">
        <f t="shared" si="19"/>
        <v/>
      </c>
      <c r="L211" s="364"/>
      <c r="M211" s="404">
        <f t="shared" si="20"/>
        <v>0</v>
      </c>
      <c r="N211" s="381">
        <f t="shared" si="22"/>
        <v>0</v>
      </c>
      <c r="O211" s="391"/>
      <c r="P211" s="392"/>
      <c r="Q211" s="392"/>
      <c r="R211" s="393"/>
      <c r="S211" s="394"/>
      <c r="T211" s="470"/>
    </row>
    <row r="212" spans="1:20" s="3" customFormat="1" x14ac:dyDescent="0.2">
      <c r="A212" s="428">
        <f>'Est. of Hours'!A212</f>
        <v>0</v>
      </c>
      <c r="B212" s="653">
        <f>'Est. of Hours'!B212</f>
        <v>0</v>
      </c>
      <c r="C212" s="653"/>
      <c r="D212" s="653"/>
      <c r="E212" s="351">
        <f>'Est. of Hours'!Q212</f>
        <v>0</v>
      </c>
      <c r="F212" s="443"/>
      <c r="G212" s="443"/>
      <c r="H212" s="444"/>
      <c r="I212" s="445"/>
      <c r="J212" s="367">
        <f t="shared" si="21"/>
        <v>0</v>
      </c>
      <c r="K212" s="407" t="str">
        <f t="shared" si="19"/>
        <v/>
      </c>
      <c r="L212" s="364"/>
      <c r="M212" s="404">
        <f t="shared" si="20"/>
        <v>0</v>
      </c>
      <c r="N212" s="381">
        <f t="shared" si="22"/>
        <v>0</v>
      </c>
      <c r="O212" s="391"/>
      <c r="P212" s="392"/>
      <c r="Q212" s="392"/>
      <c r="R212" s="393"/>
      <c r="S212" s="394"/>
      <c r="T212" s="470"/>
    </row>
    <row r="213" spans="1:20" s="3" customFormat="1" x14ac:dyDescent="0.2">
      <c r="A213" s="428">
        <f>'Est. of Hours'!A213</f>
        <v>0</v>
      </c>
      <c r="B213" s="653">
        <f>'Est. of Hours'!B213</f>
        <v>0</v>
      </c>
      <c r="C213" s="653"/>
      <c r="D213" s="653"/>
      <c r="E213" s="351">
        <f>'Est. of Hours'!Q213</f>
        <v>0</v>
      </c>
      <c r="F213" s="443"/>
      <c r="G213" s="443"/>
      <c r="H213" s="444"/>
      <c r="I213" s="445"/>
      <c r="J213" s="367">
        <f t="shared" si="21"/>
        <v>0</v>
      </c>
      <c r="K213" s="407" t="str">
        <f t="shared" si="19"/>
        <v/>
      </c>
      <c r="L213" s="364"/>
      <c r="M213" s="404">
        <f t="shared" si="20"/>
        <v>0</v>
      </c>
      <c r="N213" s="381">
        <f t="shared" si="22"/>
        <v>0</v>
      </c>
      <c r="O213" s="391"/>
      <c r="P213" s="392"/>
      <c r="Q213" s="392"/>
      <c r="R213" s="393"/>
      <c r="S213" s="394"/>
      <c r="T213" s="470"/>
    </row>
    <row r="214" spans="1:20" s="3" customFormat="1" x14ac:dyDescent="0.2">
      <c r="A214" s="428">
        <f>'Est. of Hours'!A214</f>
        <v>0</v>
      </c>
      <c r="B214" s="653">
        <f>'Est. of Hours'!B214</f>
        <v>0</v>
      </c>
      <c r="C214" s="653"/>
      <c r="D214" s="653"/>
      <c r="E214" s="351">
        <f>'Est. of Hours'!Q214</f>
        <v>0</v>
      </c>
      <c r="F214" s="443"/>
      <c r="G214" s="443"/>
      <c r="H214" s="444"/>
      <c r="I214" s="445"/>
      <c r="J214" s="367">
        <f t="shared" si="21"/>
        <v>0</v>
      </c>
      <c r="K214" s="407" t="str">
        <f t="shared" si="19"/>
        <v/>
      </c>
      <c r="L214" s="364"/>
      <c r="M214" s="404">
        <f t="shared" si="20"/>
        <v>0</v>
      </c>
      <c r="N214" s="381">
        <f t="shared" si="22"/>
        <v>0</v>
      </c>
      <c r="O214" s="391"/>
      <c r="P214" s="392"/>
      <c r="Q214" s="392"/>
      <c r="R214" s="393"/>
      <c r="S214" s="394"/>
      <c r="T214" s="470"/>
    </row>
    <row r="215" spans="1:20" s="3" customFormat="1" x14ac:dyDescent="0.2">
      <c r="A215" s="428">
        <f>'Est. of Hours'!A215</f>
        <v>0</v>
      </c>
      <c r="B215" s="653">
        <f>'Est. of Hours'!B215</f>
        <v>0</v>
      </c>
      <c r="C215" s="653"/>
      <c r="D215" s="653"/>
      <c r="E215" s="351">
        <f>'Est. of Hours'!Q215</f>
        <v>0</v>
      </c>
      <c r="F215" s="443"/>
      <c r="G215" s="443"/>
      <c r="H215" s="444"/>
      <c r="I215" s="445"/>
      <c r="J215" s="367">
        <f t="shared" si="21"/>
        <v>0</v>
      </c>
      <c r="K215" s="407" t="str">
        <f t="shared" si="19"/>
        <v/>
      </c>
      <c r="L215" s="364"/>
      <c r="M215" s="404">
        <f t="shared" si="20"/>
        <v>0</v>
      </c>
      <c r="N215" s="381">
        <f t="shared" si="22"/>
        <v>0</v>
      </c>
      <c r="O215" s="391"/>
      <c r="P215" s="392"/>
      <c r="Q215" s="392"/>
      <c r="R215" s="393"/>
      <c r="S215" s="394"/>
      <c r="T215" s="470"/>
    </row>
    <row r="216" spans="1:20" s="3" customFormat="1" x14ac:dyDescent="0.2">
      <c r="A216" s="428">
        <f>'Est. of Hours'!A216</f>
        <v>0</v>
      </c>
      <c r="B216" s="653">
        <f>'Est. of Hours'!B216</f>
        <v>0</v>
      </c>
      <c r="C216" s="653"/>
      <c r="D216" s="653"/>
      <c r="E216" s="351">
        <f>'Est. of Hours'!Q216</f>
        <v>0</v>
      </c>
      <c r="F216" s="443"/>
      <c r="G216" s="443"/>
      <c r="H216" s="444"/>
      <c r="I216" s="445"/>
      <c r="J216" s="367">
        <f t="shared" si="21"/>
        <v>0</v>
      </c>
      <c r="K216" s="407" t="str">
        <f t="shared" si="19"/>
        <v/>
      </c>
      <c r="L216" s="364"/>
      <c r="M216" s="404">
        <f t="shared" si="20"/>
        <v>0</v>
      </c>
      <c r="N216" s="381">
        <f t="shared" si="22"/>
        <v>0</v>
      </c>
      <c r="O216" s="391"/>
      <c r="P216" s="392"/>
      <c r="Q216" s="392"/>
      <c r="R216" s="393"/>
      <c r="S216" s="394"/>
      <c r="T216" s="470"/>
    </row>
    <row r="217" spans="1:20" s="3" customFormat="1" x14ac:dyDescent="0.2">
      <c r="A217" s="428">
        <f>'Est. of Hours'!A217</f>
        <v>0</v>
      </c>
      <c r="B217" s="653">
        <f>'Est. of Hours'!B217</f>
        <v>0</v>
      </c>
      <c r="C217" s="653"/>
      <c r="D217" s="653"/>
      <c r="E217" s="351">
        <f>'Est. of Hours'!Q217</f>
        <v>0</v>
      </c>
      <c r="F217" s="443"/>
      <c r="G217" s="443"/>
      <c r="H217" s="444"/>
      <c r="I217" s="445"/>
      <c r="J217" s="367">
        <f t="shared" si="21"/>
        <v>0</v>
      </c>
      <c r="K217" s="407" t="str">
        <f t="shared" si="19"/>
        <v/>
      </c>
      <c r="L217" s="364"/>
      <c r="M217" s="404">
        <f t="shared" si="20"/>
        <v>0</v>
      </c>
      <c r="N217" s="381">
        <f t="shared" si="22"/>
        <v>0</v>
      </c>
      <c r="O217" s="391"/>
      <c r="P217" s="392"/>
      <c r="Q217" s="392"/>
      <c r="R217" s="393"/>
      <c r="S217" s="394"/>
      <c r="T217" s="470"/>
    </row>
    <row r="218" spans="1:20" s="3" customFormat="1" x14ac:dyDescent="0.2">
      <c r="A218" s="428">
        <f>'Est. of Hours'!A218</f>
        <v>0</v>
      </c>
      <c r="B218" s="653">
        <f>'Est. of Hours'!B218</f>
        <v>0</v>
      </c>
      <c r="C218" s="653"/>
      <c r="D218" s="653"/>
      <c r="E218" s="351">
        <f>'Est. of Hours'!Q218</f>
        <v>0</v>
      </c>
      <c r="F218" s="443"/>
      <c r="G218" s="443"/>
      <c r="H218" s="444"/>
      <c r="I218" s="445"/>
      <c r="J218" s="367">
        <f t="shared" si="21"/>
        <v>0</v>
      </c>
      <c r="K218" s="407" t="str">
        <f t="shared" si="19"/>
        <v/>
      </c>
      <c r="L218" s="364"/>
      <c r="M218" s="404">
        <f t="shared" si="20"/>
        <v>0</v>
      </c>
      <c r="N218" s="381">
        <f t="shared" si="22"/>
        <v>0</v>
      </c>
      <c r="O218" s="391"/>
      <c r="P218" s="392"/>
      <c r="Q218" s="392"/>
      <c r="R218" s="393"/>
      <c r="S218" s="394"/>
      <c r="T218" s="470"/>
    </row>
    <row r="219" spans="1:20" s="3" customFormat="1" x14ac:dyDescent="0.2">
      <c r="A219" s="428">
        <f>'Est. of Hours'!A219</f>
        <v>0</v>
      </c>
      <c r="B219" s="653">
        <f>'Est. of Hours'!B219</f>
        <v>0</v>
      </c>
      <c r="C219" s="653"/>
      <c r="D219" s="653"/>
      <c r="E219" s="351">
        <f>'Est. of Hours'!Q219</f>
        <v>0</v>
      </c>
      <c r="F219" s="443"/>
      <c r="G219" s="443"/>
      <c r="H219" s="444"/>
      <c r="I219" s="445"/>
      <c r="J219" s="367">
        <f t="shared" si="21"/>
        <v>0</v>
      </c>
      <c r="K219" s="407" t="str">
        <f t="shared" si="19"/>
        <v/>
      </c>
      <c r="L219" s="364"/>
      <c r="M219" s="404">
        <f t="shared" si="20"/>
        <v>0</v>
      </c>
      <c r="N219" s="381">
        <f t="shared" si="22"/>
        <v>0</v>
      </c>
      <c r="O219" s="391"/>
      <c r="P219" s="392"/>
      <c r="Q219" s="392"/>
      <c r="R219" s="393"/>
      <c r="S219" s="394"/>
      <c r="T219" s="470"/>
    </row>
    <row r="220" spans="1:20" s="3" customFormat="1" x14ac:dyDescent="0.2">
      <c r="A220" s="428">
        <f>'Est. of Hours'!A220</f>
        <v>0</v>
      </c>
      <c r="B220" s="653">
        <f>'Est. of Hours'!B220</f>
        <v>0</v>
      </c>
      <c r="C220" s="653"/>
      <c r="D220" s="653"/>
      <c r="E220" s="351">
        <f>'Est. of Hours'!Q220</f>
        <v>0</v>
      </c>
      <c r="F220" s="443"/>
      <c r="G220" s="443"/>
      <c r="H220" s="444"/>
      <c r="I220" s="445"/>
      <c r="J220" s="367">
        <f t="shared" si="21"/>
        <v>0</v>
      </c>
      <c r="K220" s="407" t="str">
        <f t="shared" si="19"/>
        <v/>
      </c>
      <c r="L220" s="364"/>
      <c r="M220" s="404">
        <f t="shared" si="20"/>
        <v>0</v>
      </c>
      <c r="N220" s="381">
        <f t="shared" si="22"/>
        <v>0</v>
      </c>
      <c r="O220" s="391"/>
      <c r="P220" s="392"/>
      <c r="Q220" s="392"/>
      <c r="R220" s="393"/>
      <c r="S220" s="394"/>
      <c r="T220" s="470"/>
    </row>
    <row r="221" spans="1:20" s="3" customFormat="1" x14ac:dyDescent="0.2">
      <c r="A221" s="428">
        <f>'Est. of Hours'!A221</f>
        <v>0</v>
      </c>
      <c r="B221" s="653">
        <f>'Est. of Hours'!B221</f>
        <v>0</v>
      </c>
      <c r="C221" s="653"/>
      <c r="D221" s="653"/>
      <c r="E221" s="351">
        <f>'Est. of Hours'!Q221</f>
        <v>0</v>
      </c>
      <c r="F221" s="443"/>
      <c r="G221" s="443"/>
      <c r="H221" s="444"/>
      <c r="I221" s="445"/>
      <c r="J221" s="367">
        <f t="shared" si="21"/>
        <v>0</v>
      </c>
      <c r="K221" s="407" t="str">
        <f t="shared" si="19"/>
        <v/>
      </c>
      <c r="L221" s="364"/>
      <c r="M221" s="404">
        <f t="shared" si="20"/>
        <v>0</v>
      </c>
      <c r="N221" s="381">
        <f t="shared" si="22"/>
        <v>0</v>
      </c>
      <c r="O221" s="391"/>
      <c r="P221" s="392"/>
      <c r="Q221" s="392"/>
      <c r="R221" s="393"/>
      <c r="S221" s="394"/>
      <c r="T221" s="470"/>
    </row>
    <row r="222" spans="1:20" s="3" customFormat="1" x14ac:dyDescent="0.2">
      <c r="A222" s="428">
        <f>'Est. of Hours'!A222</f>
        <v>0</v>
      </c>
      <c r="B222" s="653">
        <f>'Est. of Hours'!B222</f>
        <v>0</v>
      </c>
      <c r="C222" s="653"/>
      <c r="D222" s="653"/>
      <c r="E222" s="351">
        <f>'Est. of Hours'!Q222</f>
        <v>0</v>
      </c>
      <c r="F222" s="443"/>
      <c r="G222" s="443"/>
      <c r="H222" s="444"/>
      <c r="I222" s="445"/>
      <c r="J222" s="367">
        <f t="shared" si="21"/>
        <v>0</v>
      </c>
      <c r="K222" s="407" t="str">
        <f t="shared" si="19"/>
        <v/>
      </c>
      <c r="L222" s="364"/>
      <c r="M222" s="404">
        <f t="shared" si="20"/>
        <v>0</v>
      </c>
      <c r="N222" s="381">
        <f t="shared" si="22"/>
        <v>0</v>
      </c>
      <c r="O222" s="391"/>
      <c r="P222" s="392"/>
      <c r="Q222" s="392"/>
      <c r="R222" s="393"/>
      <c r="S222" s="394"/>
      <c r="T222" s="470"/>
    </row>
    <row r="223" spans="1:20" s="3" customFormat="1" x14ac:dyDescent="0.2">
      <c r="A223" s="428">
        <f>'Est. of Hours'!A223</f>
        <v>0</v>
      </c>
      <c r="B223" s="653">
        <f>'Est. of Hours'!B223</f>
        <v>0</v>
      </c>
      <c r="C223" s="653"/>
      <c r="D223" s="653"/>
      <c r="E223" s="351">
        <f>'Est. of Hours'!Q223</f>
        <v>0</v>
      </c>
      <c r="F223" s="443"/>
      <c r="G223" s="443"/>
      <c r="H223" s="444"/>
      <c r="I223" s="445"/>
      <c r="J223" s="367">
        <f t="shared" si="21"/>
        <v>0</v>
      </c>
      <c r="K223" s="407" t="str">
        <f t="shared" si="19"/>
        <v/>
      </c>
      <c r="L223" s="364"/>
      <c r="M223" s="404">
        <f t="shared" si="20"/>
        <v>0</v>
      </c>
      <c r="N223" s="381">
        <f t="shared" si="22"/>
        <v>0</v>
      </c>
      <c r="O223" s="391"/>
      <c r="P223" s="392"/>
      <c r="Q223" s="392"/>
      <c r="R223" s="393"/>
      <c r="S223" s="394"/>
      <c r="T223" s="470"/>
    </row>
    <row r="224" spans="1:20" s="3" customFormat="1" x14ac:dyDescent="0.2">
      <c r="A224" s="428">
        <f>'Est. of Hours'!A224</f>
        <v>0</v>
      </c>
      <c r="B224" s="653">
        <f>'Est. of Hours'!B224</f>
        <v>0</v>
      </c>
      <c r="C224" s="653"/>
      <c r="D224" s="653"/>
      <c r="E224" s="351">
        <f>'Est. of Hours'!Q224</f>
        <v>0</v>
      </c>
      <c r="F224" s="443"/>
      <c r="G224" s="443"/>
      <c r="H224" s="444"/>
      <c r="I224" s="445"/>
      <c r="J224" s="367">
        <f t="shared" si="21"/>
        <v>0</v>
      </c>
      <c r="K224" s="407" t="str">
        <f t="shared" si="19"/>
        <v/>
      </c>
      <c r="L224" s="364"/>
      <c r="M224" s="404">
        <f t="shared" si="20"/>
        <v>0</v>
      </c>
      <c r="N224" s="381">
        <f t="shared" si="22"/>
        <v>0</v>
      </c>
      <c r="O224" s="391"/>
      <c r="P224" s="392"/>
      <c r="Q224" s="392"/>
      <c r="R224" s="393"/>
      <c r="S224" s="394"/>
      <c r="T224" s="470"/>
    </row>
    <row r="225" spans="1:20" s="3" customFormat="1" x14ac:dyDescent="0.2">
      <c r="A225" s="428">
        <f>'Est. of Hours'!A225</f>
        <v>0</v>
      </c>
      <c r="B225" s="653">
        <f>'Est. of Hours'!B225</f>
        <v>0</v>
      </c>
      <c r="C225" s="653"/>
      <c r="D225" s="653"/>
      <c r="E225" s="351">
        <f>'Est. of Hours'!Q225</f>
        <v>0</v>
      </c>
      <c r="F225" s="443"/>
      <c r="G225" s="443"/>
      <c r="H225" s="444"/>
      <c r="I225" s="445"/>
      <c r="J225" s="367">
        <f t="shared" si="21"/>
        <v>0</v>
      </c>
      <c r="K225" s="407" t="str">
        <f t="shared" si="19"/>
        <v/>
      </c>
      <c r="L225" s="364"/>
      <c r="M225" s="404">
        <f t="shared" si="20"/>
        <v>0</v>
      </c>
      <c r="N225" s="381">
        <f t="shared" si="22"/>
        <v>0</v>
      </c>
      <c r="O225" s="391"/>
      <c r="P225" s="392"/>
      <c r="Q225" s="392"/>
      <c r="R225" s="393"/>
      <c r="S225" s="394"/>
      <c r="T225" s="470"/>
    </row>
    <row r="226" spans="1:20" s="3" customFormat="1" x14ac:dyDescent="0.2">
      <c r="A226" s="428">
        <f>'Est. of Hours'!A226</f>
        <v>0</v>
      </c>
      <c r="B226" s="653">
        <f>'Est. of Hours'!B226</f>
        <v>0</v>
      </c>
      <c r="C226" s="653"/>
      <c r="D226" s="653"/>
      <c r="E226" s="351">
        <f>'Est. of Hours'!Q226</f>
        <v>0</v>
      </c>
      <c r="F226" s="443"/>
      <c r="G226" s="443"/>
      <c r="H226" s="444"/>
      <c r="I226" s="445"/>
      <c r="J226" s="367">
        <f t="shared" si="21"/>
        <v>0</v>
      </c>
      <c r="K226" s="407" t="str">
        <f t="shared" si="19"/>
        <v/>
      </c>
      <c r="L226" s="364"/>
      <c r="M226" s="404">
        <f t="shared" si="20"/>
        <v>0</v>
      </c>
      <c r="N226" s="381">
        <f t="shared" si="22"/>
        <v>0</v>
      </c>
      <c r="O226" s="391"/>
      <c r="P226" s="392"/>
      <c r="Q226" s="392"/>
      <c r="R226" s="393"/>
      <c r="S226" s="394"/>
      <c r="T226" s="470"/>
    </row>
    <row r="227" spans="1:20" s="3" customFormat="1" ht="15.75" thickBot="1" x14ac:dyDescent="0.25">
      <c r="A227" s="428">
        <f>'Est. of Hours'!A227</f>
        <v>0</v>
      </c>
      <c r="B227" s="653">
        <f>'Est. of Hours'!B227</f>
        <v>0</v>
      </c>
      <c r="C227" s="653"/>
      <c r="D227" s="653"/>
      <c r="E227" s="352">
        <f>'Est. of Hours'!Q227</f>
        <v>0</v>
      </c>
      <c r="F227" s="446"/>
      <c r="G227" s="446"/>
      <c r="H227" s="447"/>
      <c r="I227" s="448"/>
      <c r="J227" s="368">
        <f t="shared" si="21"/>
        <v>0</v>
      </c>
      <c r="K227" s="408" t="str">
        <f t="shared" si="19"/>
        <v/>
      </c>
      <c r="L227" s="365"/>
      <c r="M227" s="405">
        <f t="shared" si="20"/>
        <v>0</v>
      </c>
      <c r="N227" s="382">
        <f t="shared" si="22"/>
        <v>0</v>
      </c>
      <c r="O227" s="395"/>
      <c r="P227" s="396"/>
      <c r="Q227" s="396"/>
      <c r="R227" s="397"/>
      <c r="S227" s="398"/>
      <c r="T227" s="470"/>
    </row>
    <row r="228" spans="1:20" s="3" customFormat="1" ht="15" customHeight="1" thickBot="1" x14ac:dyDescent="0.25">
      <c r="A228" s="658" t="str">
        <f>'Est. of Hours'!A228</f>
        <v>VII.  User Defined Task 7</v>
      </c>
      <c r="B228" s="659"/>
      <c r="C228" s="659"/>
      <c r="D228" s="659"/>
      <c r="E228" s="355">
        <f>'Est. of Hours'!Q228</f>
        <v>0</v>
      </c>
      <c r="F228" s="436"/>
      <c r="G228" s="436"/>
      <c r="H228" s="437"/>
      <c r="I228" s="438"/>
      <c r="J228" s="383">
        <f t="shared" si="21"/>
        <v>0</v>
      </c>
      <c r="K228" s="409" t="str">
        <f t="shared" si="19"/>
        <v/>
      </c>
      <c r="L228" s="384"/>
      <c r="M228" s="406">
        <f t="shared" si="20"/>
        <v>0</v>
      </c>
      <c r="N228" s="385">
        <f t="shared" si="22"/>
        <v>0</v>
      </c>
      <c r="O228" s="373">
        <f t="shared" ref="O228:S228" si="23">ROUND(SUM(O229:O263),2)</f>
        <v>0</v>
      </c>
      <c r="P228" s="374">
        <f t="shared" si="23"/>
        <v>0</v>
      </c>
      <c r="Q228" s="374">
        <f t="shared" si="23"/>
        <v>0</v>
      </c>
      <c r="R228" s="375">
        <f t="shared" si="23"/>
        <v>0</v>
      </c>
      <c r="S228" s="376">
        <f t="shared" si="23"/>
        <v>0</v>
      </c>
      <c r="T228" s="470"/>
    </row>
    <row r="229" spans="1:20" s="3" customFormat="1" x14ac:dyDescent="0.2">
      <c r="A229" s="427">
        <f>'Est. of Hours'!A229</f>
        <v>0</v>
      </c>
      <c r="B229" s="653">
        <f>'Est. of Hours'!B229</f>
        <v>0</v>
      </c>
      <c r="C229" s="653"/>
      <c r="D229" s="653"/>
      <c r="E229" s="353">
        <f>'Est. of Hours'!Q229</f>
        <v>0</v>
      </c>
      <c r="F229" s="439"/>
      <c r="G229" s="439"/>
      <c r="H229" s="449"/>
      <c r="I229" s="450"/>
      <c r="J229" s="366">
        <f t="shared" si="21"/>
        <v>0</v>
      </c>
      <c r="K229" s="410" t="str">
        <f t="shared" si="19"/>
        <v/>
      </c>
      <c r="L229" s="363"/>
      <c r="M229" s="403">
        <f t="shared" si="20"/>
        <v>0</v>
      </c>
      <c r="N229" s="380">
        <f t="shared" si="22"/>
        <v>0</v>
      </c>
      <c r="O229" s="386"/>
      <c r="P229" s="387"/>
      <c r="Q229" s="388"/>
      <c r="R229" s="389"/>
      <c r="S229" s="390"/>
      <c r="T229" s="470"/>
    </row>
    <row r="230" spans="1:20" s="3" customFormat="1" ht="15" customHeight="1" x14ac:dyDescent="0.2">
      <c r="A230" s="427">
        <f>'Est. of Hours'!A230</f>
        <v>0</v>
      </c>
      <c r="B230" s="653">
        <f>'Est. of Hours'!B230</f>
        <v>0</v>
      </c>
      <c r="C230" s="653"/>
      <c r="D230" s="653"/>
      <c r="E230" s="351">
        <f>'Est. of Hours'!Q230</f>
        <v>0</v>
      </c>
      <c r="F230" s="443"/>
      <c r="G230" s="443"/>
      <c r="H230" s="444"/>
      <c r="I230" s="445"/>
      <c r="J230" s="367">
        <f t="shared" si="21"/>
        <v>0</v>
      </c>
      <c r="K230" s="407" t="str">
        <f t="shared" si="19"/>
        <v/>
      </c>
      <c r="L230" s="364"/>
      <c r="M230" s="404">
        <f t="shared" si="20"/>
        <v>0</v>
      </c>
      <c r="N230" s="381">
        <f t="shared" si="22"/>
        <v>0</v>
      </c>
      <c r="O230" s="391"/>
      <c r="P230" s="392"/>
      <c r="Q230" s="392"/>
      <c r="R230" s="393"/>
      <c r="S230" s="394"/>
      <c r="T230" s="470"/>
    </row>
    <row r="231" spans="1:20" s="3" customFormat="1" ht="15" customHeight="1" x14ac:dyDescent="0.2">
      <c r="A231" s="428">
        <f>'Est. of Hours'!A231</f>
        <v>0</v>
      </c>
      <c r="B231" s="653">
        <f>'Est. of Hours'!B231</f>
        <v>0</v>
      </c>
      <c r="C231" s="653"/>
      <c r="D231" s="653"/>
      <c r="E231" s="351">
        <f>'Est. of Hours'!Q231</f>
        <v>0</v>
      </c>
      <c r="F231" s="443"/>
      <c r="G231" s="443"/>
      <c r="H231" s="444"/>
      <c r="I231" s="445"/>
      <c r="J231" s="367">
        <f t="shared" si="21"/>
        <v>0</v>
      </c>
      <c r="K231" s="407" t="str">
        <f t="shared" si="19"/>
        <v/>
      </c>
      <c r="L231" s="364"/>
      <c r="M231" s="404">
        <f t="shared" si="20"/>
        <v>0</v>
      </c>
      <c r="N231" s="381">
        <f t="shared" si="22"/>
        <v>0</v>
      </c>
      <c r="O231" s="391"/>
      <c r="P231" s="392"/>
      <c r="Q231" s="392"/>
      <c r="R231" s="393"/>
      <c r="S231" s="394"/>
      <c r="T231" s="470"/>
    </row>
    <row r="232" spans="1:20" s="3" customFormat="1" ht="15" customHeight="1" x14ac:dyDescent="0.2">
      <c r="A232" s="428">
        <f>'Est. of Hours'!A232</f>
        <v>0</v>
      </c>
      <c r="B232" s="653">
        <f>'Est. of Hours'!B232</f>
        <v>0</v>
      </c>
      <c r="C232" s="653"/>
      <c r="D232" s="653"/>
      <c r="E232" s="351">
        <f>'Est. of Hours'!Q232</f>
        <v>0</v>
      </c>
      <c r="F232" s="443"/>
      <c r="G232" s="443"/>
      <c r="H232" s="444"/>
      <c r="I232" s="445"/>
      <c r="J232" s="367">
        <f t="shared" si="21"/>
        <v>0</v>
      </c>
      <c r="K232" s="407" t="str">
        <f t="shared" si="19"/>
        <v/>
      </c>
      <c r="L232" s="364"/>
      <c r="M232" s="404">
        <f t="shared" si="20"/>
        <v>0</v>
      </c>
      <c r="N232" s="381">
        <f t="shared" si="22"/>
        <v>0</v>
      </c>
      <c r="O232" s="391"/>
      <c r="P232" s="392"/>
      <c r="Q232" s="392"/>
      <c r="R232" s="393"/>
      <c r="S232" s="394"/>
      <c r="T232" s="470"/>
    </row>
    <row r="233" spans="1:20" s="3" customFormat="1" ht="15" customHeight="1" x14ac:dyDescent="0.2">
      <c r="A233" s="428">
        <f>'Est. of Hours'!A233</f>
        <v>0</v>
      </c>
      <c r="B233" s="653">
        <f>'Est. of Hours'!B233</f>
        <v>0</v>
      </c>
      <c r="C233" s="653"/>
      <c r="D233" s="653"/>
      <c r="E233" s="351">
        <f>'Est. of Hours'!Q233</f>
        <v>0</v>
      </c>
      <c r="F233" s="443"/>
      <c r="G233" s="443"/>
      <c r="H233" s="444"/>
      <c r="I233" s="445"/>
      <c r="J233" s="367">
        <f t="shared" si="21"/>
        <v>0</v>
      </c>
      <c r="K233" s="407" t="str">
        <f t="shared" si="19"/>
        <v/>
      </c>
      <c r="L233" s="364"/>
      <c r="M233" s="404">
        <f t="shared" si="20"/>
        <v>0</v>
      </c>
      <c r="N233" s="381">
        <f t="shared" si="22"/>
        <v>0</v>
      </c>
      <c r="O233" s="391"/>
      <c r="P233" s="392"/>
      <c r="Q233" s="392"/>
      <c r="R233" s="393"/>
      <c r="S233" s="394"/>
      <c r="T233" s="470"/>
    </row>
    <row r="234" spans="1:20" s="3" customFormat="1" ht="15" customHeight="1" x14ac:dyDescent="0.2">
      <c r="A234" s="428">
        <f>'Est. of Hours'!A234</f>
        <v>0</v>
      </c>
      <c r="B234" s="653">
        <f>'Est. of Hours'!B234</f>
        <v>0</v>
      </c>
      <c r="C234" s="653"/>
      <c r="D234" s="653"/>
      <c r="E234" s="351">
        <f>'Est. of Hours'!Q234</f>
        <v>0</v>
      </c>
      <c r="F234" s="443"/>
      <c r="G234" s="443"/>
      <c r="H234" s="444"/>
      <c r="I234" s="445"/>
      <c r="J234" s="367">
        <f t="shared" si="21"/>
        <v>0</v>
      </c>
      <c r="K234" s="407" t="str">
        <f t="shared" si="19"/>
        <v/>
      </c>
      <c r="L234" s="364"/>
      <c r="M234" s="404">
        <f t="shared" si="20"/>
        <v>0</v>
      </c>
      <c r="N234" s="381">
        <f t="shared" si="22"/>
        <v>0</v>
      </c>
      <c r="O234" s="391"/>
      <c r="P234" s="392"/>
      <c r="Q234" s="392"/>
      <c r="R234" s="393"/>
      <c r="S234" s="394"/>
      <c r="T234" s="470"/>
    </row>
    <row r="235" spans="1:20" s="3" customFormat="1" x14ac:dyDescent="0.2">
      <c r="A235" s="428">
        <f>'Est. of Hours'!A235</f>
        <v>0</v>
      </c>
      <c r="B235" s="653">
        <f>'Est. of Hours'!B235</f>
        <v>0</v>
      </c>
      <c r="C235" s="653"/>
      <c r="D235" s="653"/>
      <c r="E235" s="351">
        <f>'Est. of Hours'!Q235</f>
        <v>0</v>
      </c>
      <c r="F235" s="443"/>
      <c r="G235" s="443"/>
      <c r="H235" s="444"/>
      <c r="I235" s="445"/>
      <c r="J235" s="367">
        <f t="shared" si="21"/>
        <v>0</v>
      </c>
      <c r="K235" s="411" t="str">
        <f t="shared" si="19"/>
        <v/>
      </c>
      <c r="L235" s="431"/>
      <c r="M235" s="404">
        <f t="shared" si="20"/>
        <v>0</v>
      </c>
      <c r="N235" s="381">
        <f t="shared" si="22"/>
        <v>0</v>
      </c>
      <c r="O235" s="391"/>
      <c r="P235" s="392"/>
      <c r="Q235" s="392"/>
      <c r="R235" s="393"/>
      <c r="S235" s="394"/>
      <c r="T235" s="470"/>
    </row>
    <row r="236" spans="1:20" s="3" customFormat="1" x14ac:dyDescent="0.2">
      <c r="A236" s="428">
        <f>'Est. of Hours'!A236</f>
        <v>0</v>
      </c>
      <c r="B236" s="653">
        <f>'Est. of Hours'!B236</f>
        <v>0</v>
      </c>
      <c r="C236" s="653"/>
      <c r="D236" s="653"/>
      <c r="E236" s="351">
        <f>'Est. of Hours'!Q236</f>
        <v>0</v>
      </c>
      <c r="F236" s="443"/>
      <c r="G236" s="443"/>
      <c r="H236" s="444"/>
      <c r="I236" s="445"/>
      <c r="J236" s="367">
        <f t="shared" si="21"/>
        <v>0</v>
      </c>
      <c r="K236" s="411" t="str">
        <f t="shared" si="19"/>
        <v/>
      </c>
      <c r="L236" s="431"/>
      <c r="M236" s="404">
        <f t="shared" si="20"/>
        <v>0</v>
      </c>
      <c r="N236" s="381">
        <f t="shared" si="22"/>
        <v>0</v>
      </c>
      <c r="O236" s="391"/>
      <c r="P236" s="392"/>
      <c r="Q236" s="392"/>
      <c r="R236" s="393"/>
      <c r="S236" s="394"/>
      <c r="T236" s="470"/>
    </row>
    <row r="237" spans="1:20" s="3" customFormat="1" x14ac:dyDescent="0.2">
      <c r="A237" s="428">
        <f>'Est. of Hours'!A237</f>
        <v>0</v>
      </c>
      <c r="B237" s="653">
        <f>'Est. of Hours'!B237</f>
        <v>0</v>
      </c>
      <c r="C237" s="653"/>
      <c r="D237" s="653"/>
      <c r="E237" s="351">
        <f>'Est. of Hours'!Q237</f>
        <v>0</v>
      </c>
      <c r="F237" s="443"/>
      <c r="G237" s="443"/>
      <c r="H237" s="444"/>
      <c r="I237" s="445"/>
      <c r="J237" s="367">
        <f t="shared" si="21"/>
        <v>0</v>
      </c>
      <c r="K237" s="411" t="str">
        <f t="shared" si="19"/>
        <v/>
      </c>
      <c r="L237" s="431"/>
      <c r="M237" s="404">
        <f t="shared" si="20"/>
        <v>0</v>
      </c>
      <c r="N237" s="381">
        <f t="shared" si="22"/>
        <v>0</v>
      </c>
      <c r="O237" s="391"/>
      <c r="P237" s="392"/>
      <c r="Q237" s="392"/>
      <c r="R237" s="393"/>
      <c r="S237" s="394"/>
      <c r="T237" s="470"/>
    </row>
    <row r="238" spans="1:20" s="3" customFormat="1" x14ac:dyDescent="0.2">
      <c r="A238" s="428">
        <f>'Est. of Hours'!A238</f>
        <v>0</v>
      </c>
      <c r="B238" s="653">
        <f>'Est. of Hours'!B238</f>
        <v>0</v>
      </c>
      <c r="C238" s="653"/>
      <c r="D238" s="653"/>
      <c r="E238" s="351">
        <f>'Est. of Hours'!Q238</f>
        <v>0</v>
      </c>
      <c r="F238" s="443"/>
      <c r="G238" s="443"/>
      <c r="H238" s="444"/>
      <c r="I238" s="445"/>
      <c r="J238" s="367">
        <f t="shared" si="21"/>
        <v>0</v>
      </c>
      <c r="K238" s="411" t="str">
        <f t="shared" si="19"/>
        <v/>
      </c>
      <c r="L238" s="431"/>
      <c r="M238" s="404">
        <f t="shared" si="20"/>
        <v>0</v>
      </c>
      <c r="N238" s="381">
        <f t="shared" si="22"/>
        <v>0</v>
      </c>
      <c r="O238" s="391"/>
      <c r="P238" s="392"/>
      <c r="Q238" s="392"/>
      <c r="R238" s="393"/>
      <c r="S238" s="394"/>
      <c r="T238" s="470"/>
    </row>
    <row r="239" spans="1:20" s="3" customFormat="1" x14ac:dyDescent="0.2">
      <c r="A239" s="428">
        <f>'Est. of Hours'!A239</f>
        <v>0</v>
      </c>
      <c r="B239" s="653">
        <f>'Est. of Hours'!B239</f>
        <v>0</v>
      </c>
      <c r="C239" s="653"/>
      <c r="D239" s="653"/>
      <c r="E239" s="351">
        <f>'Est. of Hours'!Q239</f>
        <v>0</v>
      </c>
      <c r="F239" s="443"/>
      <c r="G239" s="443"/>
      <c r="H239" s="444"/>
      <c r="I239" s="445"/>
      <c r="J239" s="367">
        <f t="shared" si="21"/>
        <v>0</v>
      </c>
      <c r="K239" s="411" t="str">
        <f t="shared" si="19"/>
        <v/>
      </c>
      <c r="L239" s="431"/>
      <c r="M239" s="404">
        <f t="shared" si="20"/>
        <v>0</v>
      </c>
      <c r="N239" s="381">
        <f t="shared" si="22"/>
        <v>0</v>
      </c>
      <c r="O239" s="391"/>
      <c r="P239" s="392"/>
      <c r="Q239" s="392"/>
      <c r="R239" s="393"/>
      <c r="S239" s="394"/>
      <c r="T239" s="470"/>
    </row>
    <row r="240" spans="1:20" s="3" customFormat="1" x14ac:dyDescent="0.2">
      <c r="A240" s="428">
        <f>'Est. of Hours'!A240</f>
        <v>0</v>
      </c>
      <c r="B240" s="653">
        <f>'Est. of Hours'!B240</f>
        <v>0</v>
      </c>
      <c r="C240" s="653"/>
      <c r="D240" s="653"/>
      <c r="E240" s="351">
        <f>'Est. of Hours'!Q240</f>
        <v>0</v>
      </c>
      <c r="F240" s="443"/>
      <c r="G240" s="443"/>
      <c r="H240" s="444"/>
      <c r="I240" s="445"/>
      <c r="J240" s="367">
        <f t="shared" si="21"/>
        <v>0</v>
      </c>
      <c r="K240" s="411" t="str">
        <f t="shared" si="19"/>
        <v/>
      </c>
      <c r="L240" s="431"/>
      <c r="M240" s="404">
        <f t="shared" si="20"/>
        <v>0</v>
      </c>
      <c r="N240" s="381">
        <f t="shared" si="22"/>
        <v>0</v>
      </c>
      <c r="O240" s="391"/>
      <c r="P240" s="392"/>
      <c r="Q240" s="392"/>
      <c r="R240" s="393"/>
      <c r="S240" s="394"/>
      <c r="T240" s="470"/>
    </row>
    <row r="241" spans="1:20" s="3" customFormat="1" x14ac:dyDescent="0.2">
      <c r="A241" s="428">
        <f>'Est. of Hours'!A241</f>
        <v>0</v>
      </c>
      <c r="B241" s="653">
        <f>'Est. of Hours'!B241</f>
        <v>0</v>
      </c>
      <c r="C241" s="653"/>
      <c r="D241" s="653"/>
      <c r="E241" s="351">
        <f>'Est. of Hours'!Q241</f>
        <v>0</v>
      </c>
      <c r="F241" s="443"/>
      <c r="G241" s="443"/>
      <c r="H241" s="444"/>
      <c r="I241" s="445"/>
      <c r="J241" s="367">
        <f t="shared" si="21"/>
        <v>0</v>
      </c>
      <c r="K241" s="411" t="str">
        <f t="shared" si="19"/>
        <v/>
      </c>
      <c r="L241" s="431"/>
      <c r="M241" s="404">
        <f t="shared" si="20"/>
        <v>0</v>
      </c>
      <c r="N241" s="381">
        <f t="shared" si="22"/>
        <v>0</v>
      </c>
      <c r="O241" s="391"/>
      <c r="P241" s="392"/>
      <c r="Q241" s="392"/>
      <c r="R241" s="393"/>
      <c r="S241" s="394"/>
      <c r="T241" s="470"/>
    </row>
    <row r="242" spans="1:20" s="3" customFormat="1" x14ac:dyDescent="0.2">
      <c r="A242" s="428">
        <f>'Est. of Hours'!A242</f>
        <v>0</v>
      </c>
      <c r="B242" s="653">
        <f>'Est. of Hours'!B242</f>
        <v>0</v>
      </c>
      <c r="C242" s="653"/>
      <c r="D242" s="653"/>
      <c r="E242" s="351">
        <f>'Est. of Hours'!Q242</f>
        <v>0</v>
      </c>
      <c r="F242" s="443"/>
      <c r="G242" s="443"/>
      <c r="H242" s="444"/>
      <c r="I242" s="445"/>
      <c r="J242" s="367">
        <f t="shared" si="21"/>
        <v>0</v>
      </c>
      <c r="K242" s="411" t="str">
        <f t="shared" si="19"/>
        <v/>
      </c>
      <c r="L242" s="431"/>
      <c r="M242" s="404">
        <f t="shared" si="20"/>
        <v>0</v>
      </c>
      <c r="N242" s="381">
        <f t="shared" si="22"/>
        <v>0</v>
      </c>
      <c r="O242" s="391"/>
      <c r="P242" s="392"/>
      <c r="Q242" s="392"/>
      <c r="R242" s="393"/>
      <c r="S242" s="394"/>
      <c r="T242" s="470"/>
    </row>
    <row r="243" spans="1:20" s="3" customFormat="1" x14ac:dyDescent="0.2">
      <c r="A243" s="428">
        <f>'Est. of Hours'!A243</f>
        <v>0</v>
      </c>
      <c r="B243" s="653">
        <f>'Est. of Hours'!B243</f>
        <v>0</v>
      </c>
      <c r="C243" s="653"/>
      <c r="D243" s="653"/>
      <c r="E243" s="351">
        <f>'Est. of Hours'!Q243</f>
        <v>0</v>
      </c>
      <c r="F243" s="443"/>
      <c r="G243" s="443"/>
      <c r="H243" s="444"/>
      <c r="I243" s="445"/>
      <c r="J243" s="367">
        <f t="shared" si="21"/>
        <v>0</v>
      </c>
      <c r="K243" s="411" t="str">
        <f t="shared" si="19"/>
        <v/>
      </c>
      <c r="L243" s="431"/>
      <c r="M243" s="404">
        <f t="shared" si="20"/>
        <v>0</v>
      </c>
      <c r="N243" s="381">
        <f t="shared" si="22"/>
        <v>0</v>
      </c>
      <c r="O243" s="391"/>
      <c r="P243" s="392"/>
      <c r="Q243" s="392"/>
      <c r="R243" s="393"/>
      <c r="S243" s="394"/>
      <c r="T243" s="470"/>
    </row>
    <row r="244" spans="1:20" s="3" customFormat="1" x14ac:dyDescent="0.2">
      <c r="A244" s="428">
        <f>'Est. of Hours'!A244</f>
        <v>0</v>
      </c>
      <c r="B244" s="653">
        <f>'Est. of Hours'!B244</f>
        <v>0</v>
      </c>
      <c r="C244" s="653"/>
      <c r="D244" s="653"/>
      <c r="E244" s="351">
        <f>'Est. of Hours'!Q244</f>
        <v>0</v>
      </c>
      <c r="F244" s="443"/>
      <c r="G244" s="443"/>
      <c r="H244" s="444"/>
      <c r="I244" s="445"/>
      <c r="J244" s="367">
        <f t="shared" si="21"/>
        <v>0</v>
      </c>
      <c r="K244" s="411" t="str">
        <f t="shared" si="19"/>
        <v/>
      </c>
      <c r="L244" s="431"/>
      <c r="M244" s="404">
        <f t="shared" si="20"/>
        <v>0</v>
      </c>
      <c r="N244" s="381">
        <f t="shared" si="22"/>
        <v>0</v>
      </c>
      <c r="O244" s="391"/>
      <c r="P244" s="392"/>
      <c r="Q244" s="392"/>
      <c r="R244" s="393"/>
      <c r="S244" s="394"/>
      <c r="T244" s="470"/>
    </row>
    <row r="245" spans="1:20" s="3" customFormat="1" x14ac:dyDescent="0.2">
      <c r="A245" s="428">
        <f>'Est. of Hours'!A245</f>
        <v>0</v>
      </c>
      <c r="B245" s="653">
        <f>'Est. of Hours'!B245</f>
        <v>0</v>
      </c>
      <c r="C245" s="653"/>
      <c r="D245" s="653"/>
      <c r="E245" s="351">
        <f>'Est. of Hours'!Q245</f>
        <v>0</v>
      </c>
      <c r="F245" s="443"/>
      <c r="G245" s="443"/>
      <c r="H245" s="444"/>
      <c r="I245" s="445"/>
      <c r="J245" s="367">
        <f t="shared" si="21"/>
        <v>0</v>
      </c>
      <c r="K245" s="411" t="str">
        <f t="shared" si="19"/>
        <v/>
      </c>
      <c r="L245" s="431"/>
      <c r="M245" s="404">
        <f t="shared" si="20"/>
        <v>0</v>
      </c>
      <c r="N245" s="381">
        <f t="shared" si="22"/>
        <v>0</v>
      </c>
      <c r="O245" s="391"/>
      <c r="P245" s="392"/>
      <c r="Q245" s="392"/>
      <c r="R245" s="393"/>
      <c r="S245" s="394"/>
      <c r="T245" s="470"/>
    </row>
    <row r="246" spans="1:20" s="3" customFormat="1" x14ac:dyDescent="0.2">
      <c r="A246" s="428">
        <f>'Est. of Hours'!A246</f>
        <v>0</v>
      </c>
      <c r="B246" s="653">
        <f>'Est. of Hours'!B246</f>
        <v>0</v>
      </c>
      <c r="C246" s="653"/>
      <c r="D246" s="653"/>
      <c r="E246" s="351">
        <f>'Est. of Hours'!Q246</f>
        <v>0</v>
      </c>
      <c r="F246" s="443"/>
      <c r="G246" s="443"/>
      <c r="H246" s="444"/>
      <c r="I246" s="445"/>
      <c r="J246" s="367">
        <f t="shared" si="21"/>
        <v>0</v>
      </c>
      <c r="K246" s="411" t="str">
        <f t="shared" si="19"/>
        <v/>
      </c>
      <c r="L246" s="431"/>
      <c r="M246" s="404">
        <f t="shared" si="20"/>
        <v>0</v>
      </c>
      <c r="N246" s="381">
        <f t="shared" si="22"/>
        <v>0</v>
      </c>
      <c r="O246" s="391"/>
      <c r="P246" s="392"/>
      <c r="Q246" s="392"/>
      <c r="R246" s="393"/>
      <c r="S246" s="394"/>
      <c r="T246" s="470"/>
    </row>
    <row r="247" spans="1:20" s="3" customFormat="1" x14ac:dyDescent="0.2">
      <c r="A247" s="428">
        <f>'Est. of Hours'!A247</f>
        <v>0</v>
      </c>
      <c r="B247" s="653">
        <f>'Est. of Hours'!B247</f>
        <v>0</v>
      </c>
      <c r="C247" s="653"/>
      <c r="D247" s="653"/>
      <c r="E247" s="351">
        <f>'Est. of Hours'!Q247</f>
        <v>0</v>
      </c>
      <c r="F247" s="443"/>
      <c r="G247" s="443"/>
      <c r="H247" s="444"/>
      <c r="I247" s="445"/>
      <c r="J247" s="367">
        <f t="shared" si="21"/>
        <v>0</v>
      </c>
      <c r="K247" s="411" t="str">
        <f t="shared" si="19"/>
        <v/>
      </c>
      <c r="L247" s="431"/>
      <c r="M247" s="404">
        <f t="shared" si="20"/>
        <v>0</v>
      </c>
      <c r="N247" s="381">
        <f t="shared" si="22"/>
        <v>0</v>
      </c>
      <c r="O247" s="391"/>
      <c r="P247" s="392"/>
      <c r="Q247" s="392"/>
      <c r="R247" s="393"/>
      <c r="S247" s="394"/>
      <c r="T247" s="470"/>
    </row>
    <row r="248" spans="1:20" s="3" customFormat="1" x14ac:dyDescent="0.2">
      <c r="A248" s="428">
        <f>'Est. of Hours'!A248</f>
        <v>0</v>
      </c>
      <c r="B248" s="653">
        <f>'Est. of Hours'!B248</f>
        <v>0</v>
      </c>
      <c r="C248" s="653"/>
      <c r="D248" s="653"/>
      <c r="E248" s="351">
        <f>'Est. of Hours'!Q248</f>
        <v>0</v>
      </c>
      <c r="F248" s="443"/>
      <c r="G248" s="443"/>
      <c r="H248" s="444"/>
      <c r="I248" s="445"/>
      <c r="J248" s="367">
        <f t="shared" si="21"/>
        <v>0</v>
      </c>
      <c r="K248" s="411" t="str">
        <f t="shared" si="19"/>
        <v/>
      </c>
      <c r="L248" s="431"/>
      <c r="M248" s="404">
        <f t="shared" si="20"/>
        <v>0</v>
      </c>
      <c r="N248" s="381">
        <f t="shared" si="22"/>
        <v>0</v>
      </c>
      <c r="O248" s="391"/>
      <c r="P248" s="392"/>
      <c r="Q248" s="392"/>
      <c r="R248" s="393"/>
      <c r="S248" s="394"/>
      <c r="T248" s="470"/>
    </row>
    <row r="249" spans="1:20" s="3" customFormat="1" x14ac:dyDescent="0.2">
      <c r="A249" s="428">
        <f>'Est. of Hours'!A249</f>
        <v>0</v>
      </c>
      <c r="B249" s="653">
        <f>'Est. of Hours'!B249</f>
        <v>0</v>
      </c>
      <c r="C249" s="653"/>
      <c r="D249" s="653"/>
      <c r="E249" s="351">
        <f>'Est. of Hours'!Q249</f>
        <v>0</v>
      </c>
      <c r="F249" s="443"/>
      <c r="G249" s="443"/>
      <c r="H249" s="444"/>
      <c r="I249" s="445"/>
      <c r="J249" s="367">
        <f t="shared" si="21"/>
        <v>0</v>
      </c>
      <c r="K249" s="411" t="str">
        <f t="shared" si="19"/>
        <v/>
      </c>
      <c r="L249" s="431"/>
      <c r="M249" s="404">
        <f t="shared" si="20"/>
        <v>0</v>
      </c>
      <c r="N249" s="381">
        <f t="shared" si="22"/>
        <v>0</v>
      </c>
      <c r="O249" s="391"/>
      <c r="P249" s="392"/>
      <c r="Q249" s="392"/>
      <c r="R249" s="393"/>
      <c r="S249" s="394"/>
      <c r="T249" s="470"/>
    </row>
    <row r="250" spans="1:20" s="3" customFormat="1" x14ac:dyDescent="0.2">
      <c r="A250" s="428">
        <f>'Est. of Hours'!A250</f>
        <v>0</v>
      </c>
      <c r="B250" s="653">
        <f>'Est. of Hours'!B250</f>
        <v>0</v>
      </c>
      <c r="C250" s="653"/>
      <c r="D250" s="653"/>
      <c r="E250" s="351">
        <f>'Est. of Hours'!Q250</f>
        <v>0</v>
      </c>
      <c r="F250" s="443"/>
      <c r="G250" s="443"/>
      <c r="H250" s="444"/>
      <c r="I250" s="445"/>
      <c r="J250" s="367">
        <f t="shared" si="21"/>
        <v>0</v>
      </c>
      <c r="K250" s="411" t="str">
        <f t="shared" si="19"/>
        <v/>
      </c>
      <c r="L250" s="431"/>
      <c r="M250" s="404">
        <f t="shared" si="20"/>
        <v>0</v>
      </c>
      <c r="N250" s="381">
        <f t="shared" si="22"/>
        <v>0</v>
      </c>
      <c r="O250" s="391"/>
      <c r="P250" s="392"/>
      <c r="Q250" s="392"/>
      <c r="R250" s="393"/>
      <c r="S250" s="394"/>
      <c r="T250" s="470"/>
    </row>
    <row r="251" spans="1:20" s="3" customFormat="1" x14ac:dyDescent="0.2">
      <c r="A251" s="428">
        <f>'Est. of Hours'!A251</f>
        <v>0</v>
      </c>
      <c r="B251" s="653">
        <f>'Est. of Hours'!B251</f>
        <v>0</v>
      </c>
      <c r="C251" s="653"/>
      <c r="D251" s="653"/>
      <c r="E251" s="351">
        <f>'Est. of Hours'!Q251</f>
        <v>0</v>
      </c>
      <c r="F251" s="443"/>
      <c r="G251" s="443"/>
      <c r="H251" s="444"/>
      <c r="I251" s="445"/>
      <c r="J251" s="367">
        <f t="shared" si="21"/>
        <v>0</v>
      </c>
      <c r="K251" s="411" t="str">
        <f t="shared" si="19"/>
        <v/>
      </c>
      <c r="L251" s="431"/>
      <c r="M251" s="404">
        <f t="shared" si="20"/>
        <v>0</v>
      </c>
      <c r="N251" s="381">
        <f t="shared" si="22"/>
        <v>0</v>
      </c>
      <c r="O251" s="391"/>
      <c r="P251" s="392"/>
      <c r="Q251" s="392"/>
      <c r="R251" s="393"/>
      <c r="S251" s="394"/>
      <c r="T251" s="470"/>
    </row>
    <row r="252" spans="1:20" s="3" customFormat="1" x14ac:dyDescent="0.2">
      <c r="A252" s="428">
        <f>'Est. of Hours'!A252</f>
        <v>0</v>
      </c>
      <c r="B252" s="653">
        <f>'Est. of Hours'!B252</f>
        <v>0</v>
      </c>
      <c r="C252" s="653"/>
      <c r="D252" s="653"/>
      <c r="E252" s="351">
        <f>'Est. of Hours'!Q252</f>
        <v>0</v>
      </c>
      <c r="F252" s="443"/>
      <c r="G252" s="443"/>
      <c r="H252" s="444"/>
      <c r="I252" s="445"/>
      <c r="J252" s="367">
        <f t="shared" si="21"/>
        <v>0</v>
      </c>
      <c r="K252" s="411" t="str">
        <f t="shared" si="19"/>
        <v/>
      </c>
      <c r="L252" s="431"/>
      <c r="M252" s="404">
        <f t="shared" si="20"/>
        <v>0</v>
      </c>
      <c r="N252" s="381">
        <f t="shared" si="22"/>
        <v>0</v>
      </c>
      <c r="O252" s="391"/>
      <c r="P252" s="392"/>
      <c r="Q252" s="392"/>
      <c r="R252" s="393"/>
      <c r="S252" s="394"/>
      <c r="T252" s="470"/>
    </row>
    <row r="253" spans="1:20" s="3" customFormat="1" x14ac:dyDescent="0.2">
      <c r="A253" s="428">
        <f>'Est. of Hours'!A253</f>
        <v>0</v>
      </c>
      <c r="B253" s="653">
        <f>'Est. of Hours'!B253</f>
        <v>0</v>
      </c>
      <c r="C253" s="653"/>
      <c r="D253" s="653"/>
      <c r="E253" s="351">
        <f>'Est. of Hours'!Q253</f>
        <v>0</v>
      </c>
      <c r="F253" s="443"/>
      <c r="G253" s="443"/>
      <c r="H253" s="444"/>
      <c r="I253" s="445"/>
      <c r="J253" s="367">
        <f t="shared" si="21"/>
        <v>0</v>
      </c>
      <c r="K253" s="411" t="str">
        <f t="shared" si="19"/>
        <v/>
      </c>
      <c r="L253" s="431"/>
      <c r="M253" s="404">
        <f t="shared" si="20"/>
        <v>0</v>
      </c>
      <c r="N253" s="381">
        <f t="shared" si="22"/>
        <v>0</v>
      </c>
      <c r="O253" s="391"/>
      <c r="P253" s="392"/>
      <c r="Q253" s="392"/>
      <c r="R253" s="393"/>
      <c r="S253" s="394"/>
      <c r="T253" s="470"/>
    </row>
    <row r="254" spans="1:20" s="3" customFormat="1" x14ac:dyDescent="0.2">
      <c r="A254" s="428">
        <f>'Est. of Hours'!A254</f>
        <v>0</v>
      </c>
      <c r="B254" s="653">
        <f>'Est. of Hours'!B254</f>
        <v>0</v>
      </c>
      <c r="C254" s="653"/>
      <c r="D254" s="653"/>
      <c r="E254" s="351">
        <f>'Est. of Hours'!Q254</f>
        <v>0</v>
      </c>
      <c r="F254" s="443"/>
      <c r="G254" s="443"/>
      <c r="H254" s="444"/>
      <c r="I254" s="445"/>
      <c r="J254" s="367">
        <f t="shared" si="21"/>
        <v>0</v>
      </c>
      <c r="K254" s="411" t="str">
        <f t="shared" si="19"/>
        <v/>
      </c>
      <c r="L254" s="431"/>
      <c r="M254" s="404">
        <f t="shared" si="20"/>
        <v>0</v>
      </c>
      <c r="N254" s="381">
        <f t="shared" si="22"/>
        <v>0</v>
      </c>
      <c r="O254" s="391"/>
      <c r="P254" s="392"/>
      <c r="Q254" s="392"/>
      <c r="R254" s="393"/>
      <c r="S254" s="394"/>
      <c r="T254" s="470"/>
    </row>
    <row r="255" spans="1:20" s="3" customFormat="1" x14ac:dyDescent="0.2">
      <c r="A255" s="428">
        <f>'Est. of Hours'!A255</f>
        <v>0</v>
      </c>
      <c r="B255" s="653">
        <f>'Est. of Hours'!B255</f>
        <v>0</v>
      </c>
      <c r="C255" s="653"/>
      <c r="D255" s="653"/>
      <c r="E255" s="351">
        <f>'Est. of Hours'!Q255</f>
        <v>0</v>
      </c>
      <c r="F255" s="443"/>
      <c r="G255" s="443"/>
      <c r="H255" s="444"/>
      <c r="I255" s="445"/>
      <c r="J255" s="367">
        <f t="shared" si="21"/>
        <v>0</v>
      </c>
      <c r="K255" s="411" t="str">
        <f t="shared" si="19"/>
        <v/>
      </c>
      <c r="L255" s="431"/>
      <c r="M255" s="404">
        <f t="shared" si="20"/>
        <v>0</v>
      </c>
      <c r="N255" s="381">
        <f t="shared" si="22"/>
        <v>0</v>
      </c>
      <c r="O255" s="391"/>
      <c r="P255" s="392"/>
      <c r="Q255" s="392"/>
      <c r="R255" s="393"/>
      <c r="S255" s="394"/>
      <c r="T255" s="470"/>
    </row>
    <row r="256" spans="1:20" s="3" customFormat="1" x14ac:dyDescent="0.2">
      <c r="A256" s="428">
        <f>'Est. of Hours'!A256</f>
        <v>0</v>
      </c>
      <c r="B256" s="653">
        <f>'Est. of Hours'!B256</f>
        <v>0</v>
      </c>
      <c r="C256" s="653"/>
      <c r="D256" s="653"/>
      <c r="E256" s="351">
        <f>'Est. of Hours'!Q256</f>
        <v>0</v>
      </c>
      <c r="F256" s="443"/>
      <c r="G256" s="443"/>
      <c r="H256" s="444"/>
      <c r="I256" s="445"/>
      <c r="J256" s="367">
        <f t="shared" si="21"/>
        <v>0</v>
      </c>
      <c r="K256" s="411" t="str">
        <f t="shared" si="19"/>
        <v/>
      </c>
      <c r="L256" s="431"/>
      <c r="M256" s="404">
        <f t="shared" si="20"/>
        <v>0</v>
      </c>
      <c r="N256" s="381">
        <f t="shared" si="22"/>
        <v>0</v>
      </c>
      <c r="O256" s="391"/>
      <c r="P256" s="392"/>
      <c r="Q256" s="392"/>
      <c r="R256" s="393"/>
      <c r="S256" s="394"/>
      <c r="T256" s="470"/>
    </row>
    <row r="257" spans="1:20" s="3" customFormat="1" x14ac:dyDescent="0.2">
      <c r="A257" s="428">
        <f>'Est. of Hours'!A257</f>
        <v>0</v>
      </c>
      <c r="B257" s="653">
        <f>'Est. of Hours'!B257</f>
        <v>0</v>
      </c>
      <c r="C257" s="653"/>
      <c r="D257" s="653"/>
      <c r="E257" s="351">
        <f>'Est. of Hours'!Q257</f>
        <v>0</v>
      </c>
      <c r="F257" s="443"/>
      <c r="G257" s="443"/>
      <c r="H257" s="444"/>
      <c r="I257" s="445"/>
      <c r="J257" s="367">
        <f t="shared" si="21"/>
        <v>0</v>
      </c>
      <c r="K257" s="411" t="str">
        <f t="shared" si="19"/>
        <v/>
      </c>
      <c r="L257" s="431"/>
      <c r="M257" s="404">
        <f t="shared" si="20"/>
        <v>0</v>
      </c>
      <c r="N257" s="381">
        <f t="shared" si="22"/>
        <v>0</v>
      </c>
      <c r="O257" s="391"/>
      <c r="P257" s="392"/>
      <c r="Q257" s="392"/>
      <c r="R257" s="393"/>
      <c r="S257" s="394"/>
      <c r="T257" s="470"/>
    </row>
    <row r="258" spans="1:20" s="3" customFormat="1" x14ac:dyDescent="0.2">
      <c r="A258" s="428">
        <f>'Est. of Hours'!A258</f>
        <v>0</v>
      </c>
      <c r="B258" s="653">
        <f>'Est. of Hours'!B258</f>
        <v>0</v>
      </c>
      <c r="C258" s="653"/>
      <c r="D258" s="653"/>
      <c r="E258" s="351">
        <f>'Est. of Hours'!Q258</f>
        <v>0</v>
      </c>
      <c r="F258" s="443"/>
      <c r="G258" s="443"/>
      <c r="H258" s="444"/>
      <c r="I258" s="445"/>
      <c r="J258" s="367">
        <f t="shared" si="21"/>
        <v>0</v>
      </c>
      <c r="K258" s="411" t="str">
        <f t="shared" si="19"/>
        <v/>
      </c>
      <c r="L258" s="431"/>
      <c r="M258" s="404">
        <f t="shared" si="20"/>
        <v>0</v>
      </c>
      <c r="N258" s="381">
        <f t="shared" si="22"/>
        <v>0</v>
      </c>
      <c r="O258" s="391"/>
      <c r="P258" s="392"/>
      <c r="Q258" s="392"/>
      <c r="R258" s="393"/>
      <c r="S258" s="394"/>
      <c r="T258" s="470"/>
    </row>
    <row r="259" spans="1:20" s="3" customFormat="1" x14ac:dyDescent="0.2">
      <c r="A259" s="428">
        <f>'Est. of Hours'!A259</f>
        <v>0</v>
      </c>
      <c r="B259" s="653">
        <f>'Est. of Hours'!B259</f>
        <v>0</v>
      </c>
      <c r="C259" s="653"/>
      <c r="D259" s="653"/>
      <c r="E259" s="351">
        <f>'Est. of Hours'!Q259</f>
        <v>0</v>
      </c>
      <c r="F259" s="443"/>
      <c r="G259" s="443"/>
      <c r="H259" s="444"/>
      <c r="I259" s="445"/>
      <c r="J259" s="367">
        <f t="shared" si="21"/>
        <v>0</v>
      </c>
      <c r="K259" s="411" t="str">
        <f t="shared" si="19"/>
        <v/>
      </c>
      <c r="L259" s="431"/>
      <c r="M259" s="404">
        <f t="shared" si="20"/>
        <v>0</v>
      </c>
      <c r="N259" s="381">
        <f t="shared" si="22"/>
        <v>0</v>
      </c>
      <c r="O259" s="391"/>
      <c r="P259" s="392"/>
      <c r="Q259" s="392"/>
      <c r="R259" s="393"/>
      <c r="S259" s="394"/>
      <c r="T259" s="470"/>
    </row>
    <row r="260" spans="1:20" s="3" customFormat="1" x14ac:dyDescent="0.2">
      <c r="A260" s="428">
        <f>'Est. of Hours'!A260</f>
        <v>0</v>
      </c>
      <c r="B260" s="653">
        <f>'Est. of Hours'!B260</f>
        <v>0</v>
      </c>
      <c r="C260" s="653"/>
      <c r="D260" s="653"/>
      <c r="E260" s="351">
        <f>'Est. of Hours'!Q260</f>
        <v>0</v>
      </c>
      <c r="F260" s="443"/>
      <c r="G260" s="443"/>
      <c r="H260" s="444"/>
      <c r="I260" s="445"/>
      <c r="J260" s="367">
        <f t="shared" si="21"/>
        <v>0</v>
      </c>
      <c r="K260" s="411" t="str">
        <f t="shared" si="19"/>
        <v/>
      </c>
      <c r="L260" s="431"/>
      <c r="M260" s="404">
        <f t="shared" si="20"/>
        <v>0</v>
      </c>
      <c r="N260" s="381">
        <f t="shared" si="22"/>
        <v>0</v>
      </c>
      <c r="O260" s="391"/>
      <c r="P260" s="392"/>
      <c r="Q260" s="392"/>
      <c r="R260" s="393"/>
      <c r="S260" s="394"/>
      <c r="T260" s="470"/>
    </row>
    <row r="261" spans="1:20" s="3" customFormat="1" x14ac:dyDescent="0.2">
      <c r="A261" s="428">
        <f>'Est. of Hours'!A261</f>
        <v>0</v>
      </c>
      <c r="B261" s="653">
        <f>'Est. of Hours'!B261</f>
        <v>0</v>
      </c>
      <c r="C261" s="653"/>
      <c r="D261" s="653"/>
      <c r="E261" s="351">
        <f>'Est. of Hours'!Q261</f>
        <v>0</v>
      </c>
      <c r="F261" s="443"/>
      <c r="G261" s="443"/>
      <c r="H261" s="444"/>
      <c r="I261" s="445"/>
      <c r="J261" s="367">
        <f t="shared" si="21"/>
        <v>0</v>
      </c>
      <c r="K261" s="411" t="str">
        <f t="shared" si="19"/>
        <v/>
      </c>
      <c r="L261" s="431"/>
      <c r="M261" s="404">
        <f t="shared" si="20"/>
        <v>0</v>
      </c>
      <c r="N261" s="381">
        <f t="shared" si="22"/>
        <v>0</v>
      </c>
      <c r="O261" s="391"/>
      <c r="P261" s="392"/>
      <c r="Q261" s="392"/>
      <c r="R261" s="393"/>
      <c r="S261" s="394"/>
      <c r="T261" s="470"/>
    </row>
    <row r="262" spans="1:20" s="3" customFormat="1" x14ac:dyDescent="0.2">
      <c r="A262" s="428">
        <f>'Est. of Hours'!A262</f>
        <v>0</v>
      </c>
      <c r="B262" s="653">
        <f>'Est. of Hours'!B262</f>
        <v>0</v>
      </c>
      <c r="C262" s="653"/>
      <c r="D262" s="653"/>
      <c r="E262" s="351">
        <f>'Est. of Hours'!Q262</f>
        <v>0</v>
      </c>
      <c r="F262" s="443"/>
      <c r="G262" s="443"/>
      <c r="H262" s="444"/>
      <c r="I262" s="445"/>
      <c r="J262" s="367">
        <f t="shared" si="21"/>
        <v>0</v>
      </c>
      <c r="K262" s="411" t="str">
        <f t="shared" si="19"/>
        <v/>
      </c>
      <c r="L262" s="431"/>
      <c r="M262" s="404">
        <f t="shared" si="20"/>
        <v>0</v>
      </c>
      <c r="N262" s="381">
        <f t="shared" si="22"/>
        <v>0</v>
      </c>
      <c r="O262" s="391"/>
      <c r="P262" s="392"/>
      <c r="Q262" s="392"/>
      <c r="R262" s="393"/>
      <c r="S262" s="394"/>
      <c r="T262" s="470"/>
    </row>
    <row r="263" spans="1:20" s="3" customFormat="1" ht="15.75" thickBot="1" x14ac:dyDescent="0.25">
      <c r="A263" s="428">
        <f>'Est. of Hours'!A263</f>
        <v>0</v>
      </c>
      <c r="B263" s="653">
        <f>'Est. of Hours'!B263</f>
        <v>0</v>
      </c>
      <c r="C263" s="653"/>
      <c r="D263" s="653"/>
      <c r="E263" s="352">
        <f>'Est. of Hours'!Q263</f>
        <v>0</v>
      </c>
      <c r="F263" s="446"/>
      <c r="G263" s="446"/>
      <c r="H263" s="447"/>
      <c r="I263" s="448"/>
      <c r="J263" s="368">
        <f t="shared" si="21"/>
        <v>0</v>
      </c>
      <c r="K263" s="412" t="str">
        <f t="shared" si="19"/>
        <v/>
      </c>
      <c r="L263" s="432"/>
      <c r="M263" s="405">
        <f t="shared" si="20"/>
        <v>0</v>
      </c>
      <c r="N263" s="382">
        <f t="shared" si="22"/>
        <v>0</v>
      </c>
      <c r="O263" s="395"/>
      <c r="P263" s="396"/>
      <c r="Q263" s="396"/>
      <c r="R263" s="397"/>
      <c r="S263" s="398"/>
      <c r="T263" s="470"/>
    </row>
    <row r="264" spans="1:20" s="3" customFormat="1" ht="15" customHeight="1" thickBot="1" x14ac:dyDescent="0.25">
      <c r="A264" s="658" t="str">
        <f>'Est. of Hours'!A264</f>
        <v>VIII.  User Defined Task 8</v>
      </c>
      <c r="B264" s="659"/>
      <c r="C264" s="659"/>
      <c r="D264" s="659"/>
      <c r="E264" s="355">
        <f>'Est. of Hours'!Q264</f>
        <v>0</v>
      </c>
      <c r="F264" s="436"/>
      <c r="G264" s="436"/>
      <c r="H264" s="437"/>
      <c r="I264" s="438"/>
      <c r="J264" s="383">
        <f t="shared" si="21"/>
        <v>0</v>
      </c>
      <c r="K264" s="413" t="str">
        <f t="shared" si="19"/>
        <v/>
      </c>
      <c r="L264" s="433"/>
      <c r="M264" s="406">
        <f t="shared" si="20"/>
        <v>0</v>
      </c>
      <c r="N264" s="385">
        <f t="shared" si="22"/>
        <v>0</v>
      </c>
      <c r="O264" s="373">
        <f t="shared" ref="O264:S264" si="24">ROUND(SUM(O265:O299),2)</f>
        <v>0</v>
      </c>
      <c r="P264" s="374">
        <f t="shared" si="24"/>
        <v>0</v>
      </c>
      <c r="Q264" s="374">
        <f t="shared" si="24"/>
        <v>0</v>
      </c>
      <c r="R264" s="375">
        <f t="shared" si="24"/>
        <v>0</v>
      </c>
      <c r="S264" s="376">
        <f t="shared" si="24"/>
        <v>0</v>
      </c>
      <c r="T264" s="470"/>
    </row>
    <row r="265" spans="1:20" s="3" customFormat="1" x14ac:dyDescent="0.2">
      <c r="A265" s="427">
        <f>'Est. of Hours'!A265</f>
        <v>0</v>
      </c>
      <c r="B265" s="653">
        <f>'Est. of Hours'!B265</f>
        <v>0</v>
      </c>
      <c r="C265" s="653"/>
      <c r="D265" s="653"/>
      <c r="E265" s="353">
        <f>'Est. of Hours'!Q265</f>
        <v>0</v>
      </c>
      <c r="F265" s="439"/>
      <c r="G265" s="439"/>
      <c r="H265" s="449"/>
      <c r="I265" s="450"/>
      <c r="J265" s="366">
        <f t="shared" si="21"/>
        <v>0</v>
      </c>
      <c r="K265" s="414" t="str">
        <f t="shared" si="19"/>
        <v/>
      </c>
      <c r="L265" s="434"/>
      <c r="M265" s="403">
        <f t="shared" si="20"/>
        <v>0</v>
      </c>
      <c r="N265" s="380">
        <f t="shared" si="22"/>
        <v>0</v>
      </c>
      <c r="O265" s="386"/>
      <c r="P265" s="387"/>
      <c r="Q265" s="388"/>
      <c r="R265" s="389"/>
      <c r="S265" s="390"/>
      <c r="T265" s="470"/>
    </row>
    <row r="266" spans="1:20" s="3" customFormat="1" ht="15" customHeight="1" x14ac:dyDescent="0.2">
      <c r="A266" s="427">
        <f>'Est. of Hours'!A266</f>
        <v>0</v>
      </c>
      <c r="B266" s="653">
        <f>'Est. of Hours'!B266</f>
        <v>0</v>
      </c>
      <c r="C266" s="653"/>
      <c r="D266" s="653"/>
      <c r="E266" s="351">
        <f>'Est. of Hours'!Q266</f>
        <v>0</v>
      </c>
      <c r="F266" s="443"/>
      <c r="G266" s="443"/>
      <c r="H266" s="444"/>
      <c r="I266" s="445"/>
      <c r="J266" s="367">
        <f t="shared" si="21"/>
        <v>0</v>
      </c>
      <c r="K266" s="411" t="str">
        <f t="shared" si="19"/>
        <v/>
      </c>
      <c r="L266" s="431"/>
      <c r="M266" s="404">
        <f t="shared" si="20"/>
        <v>0</v>
      </c>
      <c r="N266" s="381">
        <f t="shared" si="22"/>
        <v>0</v>
      </c>
      <c r="O266" s="391"/>
      <c r="P266" s="392"/>
      <c r="Q266" s="392"/>
      <c r="R266" s="393"/>
      <c r="S266" s="394"/>
      <c r="T266" s="470"/>
    </row>
    <row r="267" spans="1:20" s="3" customFormat="1" ht="15" customHeight="1" x14ac:dyDescent="0.2">
      <c r="A267" s="428">
        <f>'Est. of Hours'!A267</f>
        <v>0</v>
      </c>
      <c r="B267" s="653">
        <f>'Est. of Hours'!B267</f>
        <v>0</v>
      </c>
      <c r="C267" s="653"/>
      <c r="D267" s="653"/>
      <c r="E267" s="351">
        <f>'Est. of Hours'!Q267</f>
        <v>0</v>
      </c>
      <c r="F267" s="443"/>
      <c r="G267" s="443"/>
      <c r="H267" s="444"/>
      <c r="I267" s="445"/>
      <c r="J267" s="367">
        <f t="shared" si="21"/>
        <v>0</v>
      </c>
      <c r="K267" s="411" t="str">
        <f t="shared" si="19"/>
        <v/>
      </c>
      <c r="L267" s="431"/>
      <c r="M267" s="404">
        <f t="shared" si="20"/>
        <v>0</v>
      </c>
      <c r="N267" s="381">
        <f t="shared" si="22"/>
        <v>0</v>
      </c>
      <c r="O267" s="391"/>
      <c r="P267" s="392"/>
      <c r="Q267" s="392"/>
      <c r="R267" s="393"/>
      <c r="S267" s="394"/>
      <c r="T267" s="470"/>
    </row>
    <row r="268" spans="1:20" s="3" customFormat="1" ht="15" customHeight="1" x14ac:dyDescent="0.2">
      <c r="A268" s="428">
        <f>'Est. of Hours'!A268</f>
        <v>0</v>
      </c>
      <c r="B268" s="653">
        <f>'Est. of Hours'!B268</f>
        <v>0</v>
      </c>
      <c r="C268" s="653"/>
      <c r="D268" s="653"/>
      <c r="E268" s="351">
        <f>'Est. of Hours'!Q268</f>
        <v>0</v>
      </c>
      <c r="F268" s="443"/>
      <c r="G268" s="443"/>
      <c r="H268" s="444"/>
      <c r="I268" s="445"/>
      <c r="J268" s="367">
        <f t="shared" si="21"/>
        <v>0</v>
      </c>
      <c r="K268" s="411" t="str">
        <f t="shared" ref="K268:K331" si="25">IF(AND(J268=0,L268=0),"",IF(OR(J268=0,L268=0),"X",(J268-L268)/L268))</f>
        <v/>
      </c>
      <c r="L268" s="431"/>
      <c r="M268" s="404">
        <f t="shared" ref="M268:M331" si="26">IF(N268=0,0,(N268-L268)/N268)</f>
        <v>0</v>
      </c>
      <c r="N268" s="381">
        <f t="shared" si="22"/>
        <v>0</v>
      </c>
      <c r="O268" s="391"/>
      <c r="P268" s="392"/>
      <c r="Q268" s="392"/>
      <c r="R268" s="393"/>
      <c r="S268" s="394"/>
      <c r="T268" s="470"/>
    </row>
    <row r="269" spans="1:20" s="3" customFormat="1" ht="15" customHeight="1" x14ac:dyDescent="0.2">
      <c r="A269" s="428">
        <f>'Est. of Hours'!A269</f>
        <v>0</v>
      </c>
      <c r="B269" s="653">
        <f>'Est. of Hours'!B269</f>
        <v>0</v>
      </c>
      <c r="C269" s="653"/>
      <c r="D269" s="653"/>
      <c r="E269" s="351">
        <f>'Est. of Hours'!Q269</f>
        <v>0</v>
      </c>
      <c r="F269" s="443"/>
      <c r="G269" s="443"/>
      <c r="H269" s="444"/>
      <c r="I269" s="445"/>
      <c r="J269" s="367">
        <f t="shared" ref="J269:J332" si="27">SUM(E269:I269)</f>
        <v>0</v>
      </c>
      <c r="K269" s="411" t="str">
        <f t="shared" si="25"/>
        <v/>
      </c>
      <c r="L269" s="431"/>
      <c r="M269" s="404">
        <f t="shared" si="26"/>
        <v>0</v>
      </c>
      <c r="N269" s="381">
        <f t="shared" ref="N269:N332" si="28">SUM(O269:S269)</f>
        <v>0</v>
      </c>
      <c r="O269" s="391"/>
      <c r="P269" s="392"/>
      <c r="Q269" s="392"/>
      <c r="R269" s="393"/>
      <c r="S269" s="394"/>
      <c r="T269" s="470"/>
    </row>
    <row r="270" spans="1:20" s="3" customFormat="1" ht="15" customHeight="1" x14ac:dyDescent="0.2">
      <c r="A270" s="428">
        <f>'Est. of Hours'!A270</f>
        <v>0</v>
      </c>
      <c r="B270" s="653">
        <f>'Est. of Hours'!B270</f>
        <v>0</v>
      </c>
      <c r="C270" s="653"/>
      <c r="D270" s="653"/>
      <c r="E270" s="351">
        <f>'Est. of Hours'!Q270</f>
        <v>0</v>
      </c>
      <c r="F270" s="443"/>
      <c r="G270" s="443"/>
      <c r="H270" s="444"/>
      <c r="I270" s="445"/>
      <c r="J270" s="367">
        <f t="shared" si="27"/>
        <v>0</v>
      </c>
      <c r="K270" s="411" t="str">
        <f t="shared" si="25"/>
        <v/>
      </c>
      <c r="L270" s="431"/>
      <c r="M270" s="404">
        <f t="shared" si="26"/>
        <v>0</v>
      </c>
      <c r="N270" s="381">
        <f t="shared" si="28"/>
        <v>0</v>
      </c>
      <c r="O270" s="391"/>
      <c r="P270" s="392"/>
      <c r="Q270" s="392"/>
      <c r="R270" s="393"/>
      <c r="S270" s="394"/>
      <c r="T270" s="470"/>
    </row>
    <row r="271" spans="1:20" s="3" customFormat="1" x14ac:dyDescent="0.2">
      <c r="A271" s="428">
        <f>'Est. of Hours'!A271</f>
        <v>0</v>
      </c>
      <c r="B271" s="653">
        <f>'Est. of Hours'!B271</f>
        <v>0</v>
      </c>
      <c r="C271" s="653"/>
      <c r="D271" s="653"/>
      <c r="E271" s="351">
        <f>'Est. of Hours'!Q271</f>
        <v>0</v>
      </c>
      <c r="F271" s="443"/>
      <c r="G271" s="443"/>
      <c r="H271" s="444"/>
      <c r="I271" s="445"/>
      <c r="J271" s="367">
        <f t="shared" si="27"/>
        <v>0</v>
      </c>
      <c r="K271" s="411" t="str">
        <f t="shared" si="25"/>
        <v/>
      </c>
      <c r="L271" s="431"/>
      <c r="M271" s="404">
        <f t="shared" si="26"/>
        <v>0</v>
      </c>
      <c r="N271" s="381">
        <f t="shared" si="28"/>
        <v>0</v>
      </c>
      <c r="O271" s="391"/>
      <c r="P271" s="392"/>
      <c r="Q271" s="392"/>
      <c r="R271" s="393"/>
      <c r="S271" s="394"/>
      <c r="T271" s="470"/>
    </row>
    <row r="272" spans="1:20" s="3" customFormat="1" x14ac:dyDescent="0.2">
      <c r="A272" s="428">
        <f>'Est. of Hours'!A272</f>
        <v>0</v>
      </c>
      <c r="B272" s="653">
        <f>'Est. of Hours'!B272</f>
        <v>0</v>
      </c>
      <c r="C272" s="653"/>
      <c r="D272" s="653"/>
      <c r="E272" s="351">
        <f>'Est. of Hours'!Q272</f>
        <v>0</v>
      </c>
      <c r="F272" s="443"/>
      <c r="G272" s="443"/>
      <c r="H272" s="444"/>
      <c r="I272" s="445"/>
      <c r="J272" s="367">
        <f t="shared" si="27"/>
        <v>0</v>
      </c>
      <c r="K272" s="411" t="str">
        <f t="shared" si="25"/>
        <v/>
      </c>
      <c r="L272" s="431"/>
      <c r="M272" s="404">
        <f t="shared" si="26"/>
        <v>0</v>
      </c>
      <c r="N272" s="381">
        <f t="shared" si="28"/>
        <v>0</v>
      </c>
      <c r="O272" s="391"/>
      <c r="P272" s="392"/>
      <c r="Q272" s="392"/>
      <c r="R272" s="393"/>
      <c r="S272" s="394"/>
      <c r="T272" s="470"/>
    </row>
    <row r="273" spans="1:20" s="3" customFormat="1" x14ac:dyDescent="0.2">
      <c r="A273" s="428">
        <f>'Est. of Hours'!A273</f>
        <v>0</v>
      </c>
      <c r="B273" s="653">
        <f>'Est. of Hours'!B273</f>
        <v>0</v>
      </c>
      <c r="C273" s="653"/>
      <c r="D273" s="653"/>
      <c r="E273" s="351">
        <f>'Est. of Hours'!Q273</f>
        <v>0</v>
      </c>
      <c r="F273" s="443"/>
      <c r="G273" s="443"/>
      <c r="H273" s="444"/>
      <c r="I273" s="445"/>
      <c r="J273" s="367">
        <f t="shared" si="27"/>
        <v>0</v>
      </c>
      <c r="K273" s="411" t="str">
        <f t="shared" si="25"/>
        <v/>
      </c>
      <c r="L273" s="431"/>
      <c r="M273" s="404">
        <f t="shared" si="26"/>
        <v>0</v>
      </c>
      <c r="N273" s="381">
        <f t="shared" si="28"/>
        <v>0</v>
      </c>
      <c r="O273" s="391"/>
      <c r="P273" s="392"/>
      <c r="Q273" s="392"/>
      <c r="R273" s="393"/>
      <c r="S273" s="394"/>
      <c r="T273" s="470"/>
    </row>
    <row r="274" spans="1:20" s="3" customFormat="1" x14ac:dyDescent="0.2">
      <c r="A274" s="428">
        <f>'Est. of Hours'!A274</f>
        <v>0</v>
      </c>
      <c r="B274" s="653">
        <f>'Est. of Hours'!B274</f>
        <v>0</v>
      </c>
      <c r="C274" s="653"/>
      <c r="D274" s="653"/>
      <c r="E274" s="351">
        <f>'Est. of Hours'!Q274</f>
        <v>0</v>
      </c>
      <c r="F274" s="443"/>
      <c r="G274" s="443"/>
      <c r="H274" s="444"/>
      <c r="I274" s="445"/>
      <c r="J274" s="367">
        <f t="shared" si="27"/>
        <v>0</v>
      </c>
      <c r="K274" s="411" t="str">
        <f t="shared" si="25"/>
        <v/>
      </c>
      <c r="L274" s="431"/>
      <c r="M274" s="404">
        <f t="shared" si="26"/>
        <v>0</v>
      </c>
      <c r="N274" s="381">
        <f t="shared" si="28"/>
        <v>0</v>
      </c>
      <c r="O274" s="391"/>
      <c r="P274" s="392"/>
      <c r="Q274" s="392"/>
      <c r="R274" s="393"/>
      <c r="S274" s="394"/>
      <c r="T274" s="470"/>
    </row>
    <row r="275" spans="1:20" s="3" customFormat="1" x14ac:dyDescent="0.2">
      <c r="A275" s="428">
        <f>'Est. of Hours'!A275</f>
        <v>0</v>
      </c>
      <c r="B275" s="653">
        <f>'Est. of Hours'!B275</f>
        <v>0</v>
      </c>
      <c r="C275" s="653"/>
      <c r="D275" s="653"/>
      <c r="E275" s="351">
        <f>'Est. of Hours'!Q275</f>
        <v>0</v>
      </c>
      <c r="F275" s="443"/>
      <c r="G275" s="443"/>
      <c r="H275" s="444"/>
      <c r="I275" s="445"/>
      <c r="J275" s="367">
        <f t="shared" si="27"/>
        <v>0</v>
      </c>
      <c r="K275" s="411" t="str">
        <f t="shared" si="25"/>
        <v/>
      </c>
      <c r="L275" s="431"/>
      <c r="M275" s="404">
        <f t="shared" si="26"/>
        <v>0</v>
      </c>
      <c r="N275" s="381">
        <f t="shared" si="28"/>
        <v>0</v>
      </c>
      <c r="O275" s="391"/>
      <c r="P275" s="392"/>
      <c r="Q275" s="392"/>
      <c r="R275" s="393"/>
      <c r="S275" s="394"/>
      <c r="T275" s="470"/>
    </row>
    <row r="276" spans="1:20" s="3" customFormat="1" x14ac:dyDescent="0.2">
      <c r="A276" s="428">
        <f>'Est. of Hours'!A276</f>
        <v>0</v>
      </c>
      <c r="B276" s="653">
        <f>'Est. of Hours'!B276</f>
        <v>0</v>
      </c>
      <c r="C276" s="653"/>
      <c r="D276" s="653"/>
      <c r="E276" s="351">
        <f>'Est. of Hours'!Q276</f>
        <v>0</v>
      </c>
      <c r="F276" s="443"/>
      <c r="G276" s="443"/>
      <c r="H276" s="444"/>
      <c r="I276" s="445"/>
      <c r="J276" s="367">
        <f t="shared" si="27"/>
        <v>0</v>
      </c>
      <c r="K276" s="411" t="str">
        <f t="shared" si="25"/>
        <v/>
      </c>
      <c r="L276" s="431"/>
      <c r="M276" s="404">
        <f t="shared" si="26"/>
        <v>0</v>
      </c>
      <c r="N276" s="381">
        <f t="shared" si="28"/>
        <v>0</v>
      </c>
      <c r="O276" s="391"/>
      <c r="P276" s="392"/>
      <c r="Q276" s="392"/>
      <c r="R276" s="393"/>
      <c r="S276" s="394"/>
      <c r="T276" s="470"/>
    </row>
    <row r="277" spans="1:20" s="3" customFormat="1" x14ac:dyDescent="0.2">
      <c r="A277" s="428">
        <f>'Est. of Hours'!A277</f>
        <v>0</v>
      </c>
      <c r="B277" s="653">
        <f>'Est. of Hours'!B277</f>
        <v>0</v>
      </c>
      <c r="C277" s="653"/>
      <c r="D277" s="653"/>
      <c r="E277" s="351">
        <f>'Est. of Hours'!Q277</f>
        <v>0</v>
      </c>
      <c r="F277" s="443"/>
      <c r="G277" s="443"/>
      <c r="H277" s="444"/>
      <c r="I277" s="445"/>
      <c r="J277" s="367">
        <f t="shared" si="27"/>
        <v>0</v>
      </c>
      <c r="K277" s="411" t="str">
        <f t="shared" si="25"/>
        <v/>
      </c>
      <c r="L277" s="431"/>
      <c r="M277" s="404">
        <f t="shared" si="26"/>
        <v>0</v>
      </c>
      <c r="N277" s="381">
        <f t="shared" si="28"/>
        <v>0</v>
      </c>
      <c r="O277" s="391"/>
      <c r="P277" s="392"/>
      <c r="Q277" s="392"/>
      <c r="R277" s="393"/>
      <c r="S277" s="394"/>
      <c r="T277" s="470"/>
    </row>
    <row r="278" spans="1:20" s="3" customFormat="1" x14ac:dyDescent="0.2">
      <c r="A278" s="428">
        <f>'Est. of Hours'!A278</f>
        <v>0</v>
      </c>
      <c r="B278" s="653">
        <f>'Est. of Hours'!B278</f>
        <v>0</v>
      </c>
      <c r="C278" s="653"/>
      <c r="D278" s="653"/>
      <c r="E278" s="351">
        <f>'Est. of Hours'!Q278</f>
        <v>0</v>
      </c>
      <c r="F278" s="443"/>
      <c r="G278" s="443"/>
      <c r="H278" s="444"/>
      <c r="I278" s="445"/>
      <c r="J278" s="367">
        <f t="shared" si="27"/>
        <v>0</v>
      </c>
      <c r="K278" s="411" t="str">
        <f t="shared" si="25"/>
        <v/>
      </c>
      <c r="L278" s="431"/>
      <c r="M278" s="404">
        <f t="shared" si="26"/>
        <v>0</v>
      </c>
      <c r="N278" s="381">
        <f t="shared" si="28"/>
        <v>0</v>
      </c>
      <c r="O278" s="391"/>
      <c r="P278" s="392"/>
      <c r="Q278" s="392"/>
      <c r="R278" s="393"/>
      <c r="S278" s="394"/>
      <c r="T278" s="470"/>
    </row>
    <row r="279" spans="1:20" s="3" customFormat="1" x14ac:dyDescent="0.2">
      <c r="A279" s="428">
        <f>'Est. of Hours'!A279</f>
        <v>0</v>
      </c>
      <c r="B279" s="653">
        <f>'Est. of Hours'!B279</f>
        <v>0</v>
      </c>
      <c r="C279" s="653"/>
      <c r="D279" s="653"/>
      <c r="E279" s="351">
        <f>'Est. of Hours'!Q279</f>
        <v>0</v>
      </c>
      <c r="F279" s="443"/>
      <c r="G279" s="443"/>
      <c r="H279" s="444"/>
      <c r="I279" s="445"/>
      <c r="J279" s="367">
        <f t="shared" si="27"/>
        <v>0</v>
      </c>
      <c r="K279" s="411" t="str">
        <f t="shared" si="25"/>
        <v/>
      </c>
      <c r="L279" s="431"/>
      <c r="M279" s="404">
        <f t="shared" si="26"/>
        <v>0</v>
      </c>
      <c r="N279" s="381">
        <f t="shared" si="28"/>
        <v>0</v>
      </c>
      <c r="O279" s="391"/>
      <c r="P279" s="392"/>
      <c r="Q279" s="392"/>
      <c r="R279" s="393"/>
      <c r="S279" s="394"/>
      <c r="T279" s="470"/>
    </row>
    <row r="280" spans="1:20" s="3" customFormat="1" x14ac:dyDescent="0.2">
      <c r="A280" s="428">
        <f>'Est. of Hours'!A280</f>
        <v>0</v>
      </c>
      <c r="B280" s="653">
        <f>'Est. of Hours'!B280</f>
        <v>0</v>
      </c>
      <c r="C280" s="653"/>
      <c r="D280" s="653"/>
      <c r="E280" s="351">
        <f>'Est. of Hours'!Q280</f>
        <v>0</v>
      </c>
      <c r="F280" s="443"/>
      <c r="G280" s="443"/>
      <c r="H280" s="444"/>
      <c r="I280" s="445"/>
      <c r="J280" s="367">
        <f t="shared" si="27"/>
        <v>0</v>
      </c>
      <c r="K280" s="411" t="str">
        <f t="shared" si="25"/>
        <v/>
      </c>
      <c r="L280" s="431"/>
      <c r="M280" s="404">
        <f t="shared" si="26"/>
        <v>0</v>
      </c>
      <c r="N280" s="381">
        <f t="shared" si="28"/>
        <v>0</v>
      </c>
      <c r="O280" s="391"/>
      <c r="P280" s="392"/>
      <c r="Q280" s="392"/>
      <c r="R280" s="393"/>
      <c r="S280" s="394"/>
      <c r="T280" s="470"/>
    </row>
    <row r="281" spans="1:20" s="3" customFormat="1" x14ac:dyDescent="0.2">
      <c r="A281" s="428">
        <f>'Est. of Hours'!A281</f>
        <v>0</v>
      </c>
      <c r="B281" s="653">
        <f>'Est. of Hours'!B281</f>
        <v>0</v>
      </c>
      <c r="C281" s="653"/>
      <c r="D281" s="653"/>
      <c r="E281" s="351">
        <f>'Est. of Hours'!Q281</f>
        <v>0</v>
      </c>
      <c r="F281" s="443"/>
      <c r="G281" s="443"/>
      <c r="H281" s="444"/>
      <c r="I281" s="445"/>
      <c r="J281" s="367">
        <f t="shared" si="27"/>
        <v>0</v>
      </c>
      <c r="K281" s="411" t="str">
        <f t="shared" si="25"/>
        <v/>
      </c>
      <c r="L281" s="431"/>
      <c r="M281" s="404">
        <f t="shared" si="26"/>
        <v>0</v>
      </c>
      <c r="N281" s="381">
        <f t="shared" si="28"/>
        <v>0</v>
      </c>
      <c r="O281" s="391"/>
      <c r="P281" s="392"/>
      <c r="Q281" s="392"/>
      <c r="R281" s="393"/>
      <c r="S281" s="394"/>
      <c r="T281" s="470"/>
    </row>
    <row r="282" spans="1:20" s="3" customFormat="1" x14ac:dyDescent="0.2">
      <c r="A282" s="428">
        <f>'Est. of Hours'!A282</f>
        <v>0</v>
      </c>
      <c r="B282" s="653">
        <f>'Est. of Hours'!B282</f>
        <v>0</v>
      </c>
      <c r="C282" s="653"/>
      <c r="D282" s="653"/>
      <c r="E282" s="351">
        <f>'Est. of Hours'!Q282</f>
        <v>0</v>
      </c>
      <c r="F282" s="443"/>
      <c r="G282" s="443"/>
      <c r="H282" s="444"/>
      <c r="I282" s="445"/>
      <c r="J282" s="367">
        <f t="shared" si="27"/>
        <v>0</v>
      </c>
      <c r="K282" s="411" t="str">
        <f t="shared" si="25"/>
        <v/>
      </c>
      <c r="L282" s="431"/>
      <c r="M282" s="404">
        <f t="shared" si="26"/>
        <v>0</v>
      </c>
      <c r="N282" s="381">
        <f t="shared" si="28"/>
        <v>0</v>
      </c>
      <c r="O282" s="391"/>
      <c r="P282" s="392"/>
      <c r="Q282" s="392"/>
      <c r="R282" s="393"/>
      <c r="S282" s="394"/>
      <c r="T282" s="470"/>
    </row>
    <row r="283" spans="1:20" s="3" customFormat="1" x14ac:dyDescent="0.2">
      <c r="A283" s="428">
        <f>'Est. of Hours'!A283</f>
        <v>0</v>
      </c>
      <c r="B283" s="653">
        <f>'Est. of Hours'!B283</f>
        <v>0</v>
      </c>
      <c r="C283" s="653"/>
      <c r="D283" s="653"/>
      <c r="E283" s="351">
        <f>'Est. of Hours'!Q283</f>
        <v>0</v>
      </c>
      <c r="F283" s="443"/>
      <c r="G283" s="443"/>
      <c r="H283" s="444"/>
      <c r="I283" s="445"/>
      <c r="J283" s="367">
        <f t="shared" si="27"/>
        <v>0</v>
      </c>
      <c r="K283" s="411" t="str">
        <f t="shared" si="25"/>
        <v/>
      </c>
      <c r="L283" s="431"/>
      <c r="M283" s="404">
        <f t="shared" si="26"/>
        <v>0</v>
      </c>
      <c r="N283" s="381">
        <f t="shared" si="28"/>
        <v>0</v>
      </c>
      <c r="O283" s="391"/>
      <c r="P283" s="392"/>
      <c r="Q283" s="392"/>
      <c r="R283" s="393"/>
      <c r="S283" s="394"/>
      <c r="T283" s="470"/>
    </row>
    <row r="284" spans="1:20" s="3" customFormat="1" x14ac:dyDescent="0.2">
      <c r="A284" s="428">
        <f>'Est. of Hours'!A284</f>
        <v>0</v>
      </c>
      <c r="B284" s="653">
        <f>'Est. of Hours'!B284</f>
        <v>0</v>
      </c>
      <c r="C284" s="653"/>
      <c r="D284" s="653"/>
      <c r="E284" s="351">
        <f>'Est. of Hours'!Q284</f>
        <v>0</v>
      </c>
      <c r="F284" s="443"/>
      <c r="G284" s="443"/>
      <c r="H284" s="444"/>
      <c r="I284" s="445"/>
      <c r="J284" s="367">
        <f t="shared" si="27"/>
        <v>0</v>
      </c>
      <c r="K284" s="411" t="str">
        <f t="shared" si="25"/>
        <v/>
      </c>
      <c r="L284" s="431"/>
      <c r="M284" s="404">
        <f t="shared" si="26"/>
        <v>0</v>
      </c>
      <c r="N284" s="381">
        <f t="shared" si="28"/>
        <v>0</v>
      </c>
      <c r="O284" s="391"/>
      <c r="P284" s="392"/>
      <c r="Q284" s="392"/>
      <c r="R284" s="393"/>
      <c r="S284" s="394"/>
      <c r="T284" s="470"/>
    </row>
    <row r="285" spans="1:20" s="3" customFormat="1" x14ac:dyDescent="0.2">
      <c r="A285" s="428">
        <f>'Est. of Hours'!A285</f>
        <v>0</v>
      </c>
      <c r="B285" s="653">
        <f>'Est. of Hours'!B285</f>
        <v>0</v>
      </c>
      <c r="C285" s="653"/>
      <c r="D285" s="653"/>
      <c r="E285" s="351">
        <f>'Est. of Hours'!Q285</f>
        <v>0</v>
      </c>
      <c r="F285" s="443"/>
      <c r="G285" s="443"/>
      <c r="H285" s="444"/>
      <c r="I285" s="445"/>
      <c r="J285" s="367">
        <f t="shared" si="27"/>
        <v>0</v>
      </c>
      <c r="K285" s="411" t="str">
        <f t="shared" si="25"/>
        <v/>
      </c>
      <c r="L285" s="431"/>
      <c r="M285" s="404">
        <f t="shared" si="26"/>
        <v>0</v>
      </c>
      <c r="N285" s="381">
        <f t="shared" si="28"/>
        <v>0</v>
      </c>
      <c r="O285" s="391"/>
      <c r="P285" s="392"/>
      <c r="Q285" s="392"/>
      <c r="R285" s="393"/>
      <c r="S285" s="394"/>
      <c r="T285" s="470"/>
    </row>
    <row r="286" spans="1:20" s="3" customFormat="1" x14ac:dyDescent="0.2">
      <c r="A286" s="428">
        <f>'Est. of Hours'!A286</f>
        <v>0</v>
      </c>
      <c r="B286" s="653">
        <f>'Est. of Hours'!B286</f>
        <v>0</v>
      </c>
      <c r="C286" s="653"/>
      <c r="D286" s="653"/>
      <c r="E286" s="351">
        <f>'Est. of Hours'!Q286</f>
        <v>0</v>
      </c>
      <c r="F286" s="443"/>
      <c r="G286" s="443"/>
      <c r="H286" s="444"/>
      <c r="I286" s="445"/>
      <c r="J286" s="367">
        <f t="shared" si="27"/>
        <v>0</v>
      </c>
      <c r="K286" s="411" t="str">
        <f t="shared" si="25"/>
        <v/>
      </c>
      <c r="L286" s="431"/>
      <c r="M286" s="404">
        <f t="shared" si="26"/>
        <v>0</v>
      </c>
      <c r="N286" s="381">
        <f t="shared" si="28"/>
        <v>0</v>
      </c>
      <c r="O286" s="391"/>
      <c r="P286" s="392"/>
      <c r="Q286" s="392"/>
      <c r="R286" s="393"/>
      <c r="S286" s="394"/>
      <c r="T286" s="470"/>
    </row>
    <row r="287" spans="1:20" s="3" customFormat="1" x14ac:dyDescent="0.2">
      <c r="A287" s="428">
        <f>'Est. of Hours'!A287</f>
        <v>0</v>
      </c>
      <c r="B287" s="653">
        <f>'Est. of Hours'!B287</f>
        <v>0</v>
      </c>
      <c r="C287" s="653"/>
      <c r="D287" s="653"/>
      <c r="E287" s="351">
        <f>'Est. of Hours'!Q287</f>
        <v>0</v>
      </c>
      <c r="F287" s="443"/>
      <c r="G287" s="443"/>
      <c r="H287" s="444"/>
      <c r="I287" s="445"/>
      <c r="J287" s="367">
        <f t="shared" si="27"/>
        <v>0</v>
      </c>
      <c r="K287" s="411" t="str">
        <f t="shared" si="25"/>
        <v/>
      </c>
      <c r="L287" s="431"/>
      <c r="M287" s="404">
        <f t="shared" si="26"/>
        <v>0</v>
      </c>
      <c r="N287" s="381">
        <f t="shared" si="28"/>
        <v>0</v>
      </c>
      <c r="O287" s="391"/>
      <c r="P287" s="392"/>
      <c r="Q287" s="392"/>
      <c r="R287" s="393"/>
      <c r="S287" s="394"/>
      <c r="T287" s="470"/>
    </row>
    <row r="288" spans="1:20" s="3" customFormat="1" x14ac:dyDescent="0.2">
      <c r="A288" s="428">
        <f>'Est. of Hours'!A288</f>
        <v>0</v>
      </c>
      <c r="B288" s="653">
        <f>'Est. of Hours'!B288</f>
        <v>0</v>
      </c>
      <c r="C288" s="653"/>
      <c r="D288" s="653"/>
      <c r="E288" s="351">
        <f>'Est. of Hours'!Q288</f>
        <v>0</v>
      </c>
      <c r="F288" s="443"/>
      <c r="G288" s="443"/>
      <c r="H288" s="444"/>
      <c r="I288" s="445"/>
      <c r="J288" s="367">
        <f t="shared" si="27"/>
        <v>0</v>
      </c>
      <c r="K288" s="411" t="str">
        <f t="shared" si="25"/>
        <v/>
      </c>
      <c r="L288" s="431"/>
      <c r="M288" s="404">
        <f t="shared" si="26"/>
        <v>0</v>
      </c>
      <c r="N288" s="381">
        <f t="shared" si="28"/>
        <v>0</v>
      </c>
      <c r="O288" s="391"/>
      <c r="P288" s="392"/>
      <c r="Q288" s="392"/>
      <c r="R288" s="393"/>
      <c r="S288" s="394"/>
      <c r="T288" s="470"/>
    </row>
    <row r="289" spans="1:20" s="3" customFormat="1" x14ac:dyDescent="0.2">
      <c r="A289" s="428">
        <f>'Est. of Hours'!A289</f>
        <v>0</v>
      </c>
      <c r="B289" s="653">
        <f>'Est. of Hours'!B289</f>
        <v>0</v>
      </c>
      <c r="C289" s="653"/>
      <c r="D289" s="653"/>
      <c r="E289" s="351">
        <f>'Est. of Hours'!Q289</f>
        <v>0</v>
      </c>
      <c r="F289" s="443"/>
      <c r="G289" s="443"/>
      <c r="H289" s="444"/>
      <c r="I289" s="445"/>
      <c r="J289" s="367">
        <f t="shared" si="27"/>
        <v>0</v>
      </c>
      <c r="K289" s="411" t="str">
        <f t="shared" si="25"/>
        <v/>
      </c>
      <c r="L289" s="431"/>
      <c r="M289" s="404">
        <f t="shared" si="26"/>
        <v>0</v>
      </c>
      <c r="N289" s="381">
        <f t="shared" si="28"/>
        <v>0</v>
      </c>
      <c r="O289" s="391"/>
      <c r="P289" s="392"/>
      <c r="Q289" s="392"/>
      <c r="R289" s="393"/>
      <c r="S289" s="394"/>
      <c r="T289" s="470"/>
    </row>
    <row r="290" spans="1:20" s="3" customFormat="1" x14ac:dyDescent="0.2">
      <c r="A290" s="428">
        <f>'Est. of Hours'!A290</f>
        <v>0</v>
      </c>
      <c r="B290" s="653">
        <f>'Est. of Hours'!B290</f>
        <v>0</v>
      </c>
      <c r="C290" s="653"/>
      <c r="D290" s="653"/>
      <c r="E290" s="351">
        <f>'Est. of Hours'!Q290</f>
        <v>0</v>
      </c>
      <c r="F290" s="443"/>
      <c r="G290" s="443"/>
      <c r="H290" s="444"/>
      <c r="I290" s="445"/>
      <c r="J290" s="367">
        <f t="shared" si="27"/>
        <v>0</v>
      </c>
      <c r="K290" s="411" t="str">
        <f t="shared" si="25"/>
        <v/>
      </c>
      <c r="L290" s="431"/>
      <c r="M290" s="404">
        <f t="shared" si="26"/>
        <v>0</v>
      </c>
      <c r="N290" s="381">
        <f t="shared" si="28"/>
        <v>0</v>
      </c>
      <c r="O290" s="391"/>
      <c r="P290" s="392"/>
      <c r="Q290" s="392"/>
      <c r="R290" s="393"/>
      <c r="S290" s="394"/>
      <c r="T290" s="470"/>
    </row>
    <row r="291" spans="1:20" s="3" customFormat="1" x14ac:dyDescent="0.2">
      <c r="A291" s="428">
        <f>'Est. of Hours'!A291</f>
        <v>0</v>
      </c>
      <c r="B291" s="653">
        <f>'Est. of Hours'!B291</f>
        <v>0</v>
      </c>
      <c r="C291" s="653"/>
      <c r="D291" s="653"/>
      <c r="E291" s="351">
        <f>'Est. of Hours'!Q291</f>
        <v>0</v>
      </c>
      <c r="F291" s="443"/>
      <c r="G291" s="443"/>
      <c r="H291" s="444"/>
      <c r="I291" s="445"/>
      <c r="J291" s="367">
        <f t="shared" si="27"/>
        <v>0</v>
      </c>
      <c r="K291" s="411" t="str">
        <f t="shared" si="25"/>
        <v/>
      </c>
      <c r="L291" s="431"/>
      <c r="M291" s="404">
        <f t="shared" si="26"/>
        <v>0</v>
      </c>
      <c r="N291" s="381">
        <f t="shared" si="28"/>
        <v>0</v>
      </c>
      <c r="O291" s="391"/>
      <c r="P291" s="392"/>
      <c r="Q291" s="392"/>
      <c r="R291" s="393"/>
      <c r="S291" s="394"/>
      <c r="T291" s="470"/>
    </row>
    <row r="292" spans="1:20" s="3" customFormat="1" x14ac:dyDescent="0.2">
      <c r="A292" s="428">
        <f>'Est. of Hours'!A292</f>
        <v>0</v>
      </c>
      <c r="B292" s="653">
        <f>'Est. of Hours'!B292</f>
        <v>0</v>
      </c>
      <c r="C292" s="653"/>
      <c r="D292" s="653"/>
      <c r="E292" s="351">
        <f>'Est. of Hours'!Q292</f>
        <v>0</v>
      </c>
      <c r="F292" s="443"/>
      <c r="G292" s="443"/>
      <c r="H292" s="444"/>
      <c r="I292" s="445"/>
      <c r="J292" s="367">
        <f t="shared" si="27"/>
        <v>0</v>
      </c>
      <c r="K292" s="411" t="str">
        <f t="shared" si="25"/>
        <v/>
      </c>
      <c r="L292" s="431"/>
      <c r="M292" s="404">
        <f t="shared" si="26"/>
        <v>0</v>
      </c>
      <c r="N292" s="381">
        <f t="shared" si="28"/>
        <v>0</v>
      </c>
      <c r="O292" s="391"/>
      <c r="P292" s="392"/>
      <c r="Q292" s="392"/>
      <c r="R292" s="393"/>
      <c r="S292" s="394"/>
      <c r="T292" s="470"/>
    </row>
    <row r="293" spans="1:20" s="3" customFormat="1" x14ac:dyDescent="0.2">
      <c r="A293" s="428">
        <f>'Est. of Hours'!A293</f>
        <v>0</v>
      </c>
      <c r="B293" s="653">
        <f>'Est. of Hours'!B293</f>
        <v>0</v>
      </c>
      <c r="C293" s="653"/>
      <c r="D293" s="653"/>
      <c r="E293" s="351">
        <f>'Est. of Hours'!Q293</f>
        <v>0</v>
      </c>
      <c r="F293" s="443"/>
      <c r="G293" s="443"/>
      <c r="H293" s="444"/>
      <c r="I293" s="445"/>
      <c r="J293" s="367">
        <f t="shared" si="27"/>
        <v>0</v>
      </c>
      <c r="K293" s="411" t="str">
        <f t="shared" si="25"/>
        <v/>
      </c>
      <c r="L293" s="431"/>
      <c r="M293" s="404">
        <f t="shared" si="26"/>
        <v>0</v>
      </c>
      <c r="N293" s="381">
        <f t="shared" si="28"/>
        <v>0</v>
      </c>
      <c r="O293" s="391"/>
      <c r="P293" s="392"/>
      <c r="Q293" s="392"/>
      <c r="R293" s="393"/>
      <c r="S293" s="394"/>
      <c r="T293" s="470"/>
    </row>
    <row r="294" spans="1:20" s="3" customFormat="1" x14ac:dyDescent="0.2">
      <c r="A294" s="428">
        <f>'Est. of Hours'!A294</f>
        <v>0</v>
      </c>
      <c r="B294" s="653">
        <f>'Est. of Hours'!B294</f>
        <v>0</v>
      </c>
      <c r="C294" s="653"/>
      <c r="D294" s="653"/>
      <c r="E294" s="351">
        <f>'Est. of Hours'!Q294</f>
        <v>0</v>
      </c>
      <c r="F294" s="443"/>
      <c r="G294" s="443"/>
      <c r="H294" s="444"/>
      <c r="I294" s="445"/>
      <c r="J294" s="367">
        <f t="shared" si="27"/>
        <v>0</v>
      </c>
      <c r="K294" s="411" t="str">
        <f t="shared" si="25"/>
        <v/>
      </c>
      <c r="L294" s="431"/>
      <c r="M294" s="404">
        <f t="shared" si="26"/>
        <v>0</v>
      </c>
      <c r="N294" s="381">
        <f t="shared" si="28"/>
        <v>0</v>
      </c>
      <c r="O294" s="391"/>
      <c r="P294" s="392"/>
      <c r="Q294" s="392"/>
      <c r="R294" s="393"/>
      <c r="S294" s="394"/>
      <c r="T294" s="470"/>
    </row>
    <row r="295" spans="1:20" s="3" customFormat="1" x14ac:dyDescent="0.2">
      <c r="A295" s="428">
        <f>'Est. of Hours'!A295</f>
        <v>0</v>
      </c>
      <c r="B295" s="653">
        <f>'Est. of Hours'!B295</f>
        <v>0</v>
      </c>
      <c r="C295" s="653"/>
      <c r="D295" s="653"/>
      <c r="E295" s="351">
        <f>'Est. of Hours'!Q295</f>
        <v>0</v>
      </c>
      <c r="F295" s="443"/>
      <c r="G295" s="443"/>
      <c r="H295" s="444"/>
      <c r="I295" s="445"/>
      <c r="J295" s="367">
        <f t="shared" si="27"/>
        <v>0</v>
      </c>
      <c r="K295" s="411" t="str">
        <f t="shared" si="25"/>
        <v/>
      </c>
      <c r="L295" s="431"/>
      <c r="M295" s="404">
        <f t="shared" si="26"/>
        <v>0</v>
      </c>
      <c r="N295" s="381">
        <f t="shared" si="28"/>
        <v>0</v>
      </c>
      <c r="O295" s="391"/>
      <c r="P295" s="392"/>
      <c r="Q295" s="392"/>
      <c r="R295" s="393"/>
      <c r="S295" s="394"/>
      <c r="T295" s="470"/>
    </row>
    <row r="296" spans="1:20" s="3" customFormat="1" x14ac:dyDescent="0.2">
      <c r="A296" s="428">
        <f>'Est. of Hours'!A296</f>
        <v>0</v>
      </c>
      <c r="B296" s="653">
        <f>'Est. of Hours'!B296</f>
        <v>0</v>
      </c>
      <c r="C296" s="653"/>
      <c r="D296" s="653"/>
      <c r="E296" s="351">
        <f>'Est. of Hours'!Q296</f>
        <v>0</v>
      </c>
      <c r="F296" s="443"/>
      <c r="G296" s="443"/>
      <c r="H296" s="444"/>
      <c r="I296" s="445"/>
      <c r="J296" s="367">
        <f t="shared" si="27"/>
        <v>0</v>
      </c>
      <c r="K296" s="411" t="str">
        <f t="shared" si="25"/>
        <v/>
      </c>
      <c r="L296" s="431"/>
      <c r="M296" s="404">
        <f t="shared" si="26"/>
        <v>0</v>
      </c>
      <c r="N296" s="381">
        <f t="shared" si="28"/>
        <v>0</v>
      </c>
      <c r="O296" s="391"/>
      <c r="P296" s="392"/>
      <c r="Q296" s="392"/>
      <c r="R296" s="393"/>
      <c r="S296" s="394"/>
      <c r="T296" s="470"/>
    </row>
    <row r="297" spans="1:20" s="3" customFormat="1" x14ac:dyDescent="0.2">
      <c r="A297" s="428">
        <f>'Est. of Hours'!A297</f>
        <v>0</v>
      </c>
      <c r="B297" s="653">
        <f>'Est. of Hours'!B297</f>
        <v>0</v>
      </c>
      <c r="C297" s="653"/>
      <c r="D297" s="653"/>
      <c r="E297" s="351">
        <f>'Est. of Hours'!Q297</f>
        <v>0</v>
      </c>
      <c r="F297" s="443"/>
      <c r="G297" s="443"/>
      <c r="H297" s="444"/>
      <c r="I297" s="445"/>
      <c r="J297" s="367">
        <f t="shared" si="27"/>
        <v>0</v>
      </c>
      <c r="K297" s="411" t="str">
        <f t="shared" si="25"/>
        <v/>
      </c>
      <c r="L297" s="431"/>
      <c r="M297" s="404">
        <f t="shared" si="26"/>
        <v>0</v>
      </c>
      <c r="N297" s="381">
        <f t="shared" si="28"/>
        <v>0</v>
      </c>
      <c r="O297" s="391"/>
      <c r="P297" s="392"/>
      <c r="Q297" s="392"/>
      <c r="R297" s="393"/>
      <c r="S297" s="394"/>
      <c r="T297" s="470"/>
    </row>
    <row r="298" spans="1:20" s="3" customFormat="1" x14ac:dyDescent="0.2">
      <c r="A298" s="428">
        <f>'Est. of Hours'!A298</f>
        <v>0</v>
      </c>
      <c r="B298" s="653">
        <f>'Est. of Hours'!B298</f>
        <v>0</v>
      </c>
      <c r="C298" s="653"/>
      <c r="D298" s="653"/>
      <c r="E298" s="351">
        <f>'Est. of Hours'!Q298</f>
        <v>0</v>
      </c>
      <c r="F298" s="443"/>
      <c r="G298" s="443"/>
      <c r="H298" s="444"/>
      <c r="I298" s="445"/>
      <c r="J298" s="367">
        <f t="shared" si="27"/>
        <v>0</v>
      </c>
      <c r="K298" s="411" t="str">
        <f t="shared" si="25"/>
        <v/>
      </c>
      <c r="L298" s="431"/>
      <c r="M298" s="404">
        <f t="shared" si="26"/>
        <v>0</v>
      </c>
      <c r="N298" s="381">
        <f t="shared" si="28"/>
        <v>0</v>
      </c>
      <c r="O298" s="391"/>
      <c r="P298" s="392"/>
      <c r="Q298" s="392"/>
      <c r="R298" s="393"/>
      <c r="S298" s="394"/>
      <c r="T298" s="470"/>
    </row>
    <row r="299" spans="1:20" s="3" customFormat="1" ht="15.75" thickBot="1" x14ac:dyDescent="0.25">
      <c r="A299" s="428">
        <f>'Est. of Hours'!A299</f>
        <v>0</v>
      </c>
      <c r="B299" s="653">
        <f>'Est. of Hours'!B299</f>
        <v>0</v>
      </c>
      <c r="C299" s="653"/>
      <c r="D299" s="653"/>
      <c r="E299" s="352">
        <f>'Est. of Hours'!Q299</f>
        <v>0</v>
      </c>
      <c r="F299" s="446"/>
      <c r="G299" s="446"/>
      <c r="H299" s="447"/>
      <c r="I299" s="448"/>
      <c r="J299" s="368">
        <f t="shared" si="27"/>
        <v>0</v>
      </c>
      <c r="K299" s="412" t="str">
        <f t="shared" si="25"/>
        <v/>
      </c>
      <c r="L299" s="432"/>
      <c r="M299" s="405">
        <f t="shared" si="26"/>
        <v>0</v>
      </c>
      <c r="N299" s="382">
        <f t="shared" si="28"/>
        <v>0</v>
      </c>
      <c r="O299" s="395"/>
      <c r="P299" s="396"/>
      <c r="Q299" s="396"/>
      <c r="R299" s="397"/>
      <c r="S299" s="398"/>
      <c r="T299" s="470"/>
    </row>
    <row r="300" spans="1:20" s="3" customFormat="1" ht="15" customHeight="1" thickBot="1" x14ac:dyDescent="0.25">
      <c r="A300" s="658" t="str">
        <f>'Est. of Hours'!A300</f>
        <v>IX.  User Defined Task 9</v>
      </c>
      <c r="B300" s="659"/>
      <c r="C300" s="659"/>
      <c r="D300" s="659"/>
      <c r="E300" s="355">
        <f>'Est. of Hours'!Q300</f>
        <v>0</v>
      </c>
      <c r="F300" s="436"/>
      <c r="G300" s="436"/>
      <c r="H300" s="437"/>
      <c r="I300" s="438"/>
      <c r="J300" s="383">
        <f t="shared" si="27"/>
        <v>0</v>
      </c>
      <c r="K300" s="413" t="str">
        <f t="shared" si="25"/>
        <v/>
      </c>
      <c r="L300" s="433"/>
      <c r="M300" s="406">
        <f t="shared" si="26"/>
        <v>0</v>
      </c>
      <c r="N300" s="385">
        <f t="shared" si="28"/>
        <v>0</v>
      </c>
      <c r="O300" s="373">
        <f t="shared" ref="O300:S300" si="29">ROUND(SUM(O301:O335),2)</f>
        <v>0</v>
      </c>
      <c r="P300" s="374">
        <f t="shared" si="29"/>
        <v>0</v>
      </c>
      <c r="Q300" s="374">
        <f t="shared" si="29"/>
        <v>0</v>
      </c>
      <c r="R300" s="375">
        <f t="shared" si="29"/>
        <v>0</v>
      </c>
      <c r="S300" s="376">
        <f t="shared" si="29"/>
        <v>0</v>
      </c>
      <c r="T300" s="470"/>
    </row>
    <row r="301" spans="1:20" s="3" customFormat="1" x14ac:dyDescent="0.2">
      <c r="A301" s="427">
        <f>'Est. of Hours'!A301</f>
        <v>0</v>
      </c>
      <c r="B301" s="653">
        <f>'Est. of Hours'!B301</f>
        <v>0</v>
      </c>
      <c r="C301" s="653"/>
      <c r="D301" s="653"/>
      <c r="E301" s="353">
        <f>'Est. of Hours'!Q301</f>
        <v>0</v>
      </c>
      <c r="F301" s="439"/>
      <c r="G301" s="439"/>
      <c r="H301" s="449"/>
      <c r="I301" s="450"/>
      <c r="J301" s="366">
        <f t="shared" si="27"/>
        <v>0</v>
      </c>
      <c r="K301" s="414" t="str">
        <f t="shared" si="25"/>
        <v/>
      </c>
      <c r="L301" s="434"/>
      <c r="M301" s="403">
        <f t="shared" si="26"/>
        <v>0</v>
      </c>
      <c r="N301" s="380">
        <f t="shared" si="28"/>
        <v>0</v>
      </c>
      <c r="O301" s="386"/>
      <c r="P301" s="387"/>
      <c r="Q301" s="388"/>
      <c r="R301" s="389"/>
      <c r="S301" s="390"/>
      <c r="T301" s="470"/>
    </row>
    <row r="302" spans="1:20" s="3" customFormat="1" ht="15" customHeight="1" x14ac:dyDescent="0.2">
      <c r="A302" s="427">
        <f>'Est. of Hours'!A302</f>
        <v>0</v>
      </c>
      <c r="B302" s="653">
        <f>'Est. of Hours'!B302</f>
        <v>0</v>
      </c>
      <c r="C302" s="653"/>
      <c r="D302" s="653"/>
      <c r="E302" s="351">
        <f>'Est. of Hours'!Q302</f>
        <v>0</v>
      </c>
      <c r="F302" s="443"/>
      <c r="G302" s="443"/>
      <c r="H302" s="444"/>
      <c r="I302" s="445"/>
      <c r="J302" s="367">
        <f t="shared" si="27"/>
        <v>0</v>
      </c>
      <c r="K302" s="411" t="str">
        <f t="shared" si="25"/>
        <v/>
      </c>
      <c r="L302" s="431"/>
      <c r="M302" s="404">
        <f t="shared" si="26"/>
        <v>0</v>
      </c>
      <c r="N302" s="381">
        <f t="shared" si="28"/>
        <v>0</v>
      </c>
      <c r="O302" s="391"/>
      <c r="P302" s="392"/>
      <c r="Q302" s="392"/>
      <c r="R302" s="393"/>
      <c r="S302" s="394"/>
      <c r="T302" s="470"/>
    </row>
    <row r="303" spans="1:20" s="3" customFormat="1" ht="15" customHeight="1" x14ac:dyDescent="0.2">
      <c r="A303" s="428">
        <f>'Est. of Hours'!A303</f>
        <v>0</v>
      </c>
      <c r="B303" s="653">
        <f>'Est. of Hours'!B303</f>
        <v>0</v>
      </c>
      <c r="C303" s="653"/>
      <c r="D303" s="653"/>
      <c r="E303" s="351">
        <f>'Est. of Hours'!Q303</f>
        <v>0</v>
      </c>
      <c r="F303" s="443"/>
      <c r="G303" s="443"/>
      <c r="H303" s="444"/>
      <c r="I303" s="445"/>
      <c r="J303" s="367">
        <f t="shared" si="27"/>
        <v>0</v>
      </c>
      <c r="K303" s="411" t="str">
        <f t="shared" si="25"/>
        <v/>
      </c>
      <c r="L303" s="431"/>
      <c r="M303" s="404">
        <f t="shared" si="26"/>
        <v>0</v>
      </c>
      <c r="N303" s="381">
        <f t="shared" si="28"/>
        <v>0</v>
      </c>
      <c r="O303" s="391"/>
      <c r="P303" s="392"/>
      <c r="Q303" s="392"/>
      <c r="R303" s="393"/>
      <c r="S303" s="394"/>
      <c r="T303" s="470"/>
    </row>
    <row r="304" spans="1:20" s="3" customFormat="1" ht="15" customHeight="1" x14ac:dyDescent="0.2">
      <c r="A304" s="428">
        <f>'Est. of Hours'!A304</f>
        <v>0</v>
      </c>
      <c r="B304" s="653">
        <f>'Est. of Hours'!B304</f>
        <v>0</v>
      </c>
      <c r="C304" s="653"/>
      <c r="D304" s="653"/>
      <c r="E304" s="351">
        <f>'Est. of Hours'!Q304</f>
        <v>0</v>
      </c>
      <c r="F304" s="443"/>
      <c r="G304" s="443"/>
      <c r="H304" s="444"/>
      <c r="I304" s="445"/>
      <c r="J304" s="367">
        <f t="shared" si="27"/>
        <v>0</v>
      </c>
      <c r="K304" s="411" t="str">
        <f t="shared" si="25"/>
        <v/>
      </c>
      <c r="L304" s="431"/>
      <c r="M304" s="404">
        <f t="shared" si="26"/>
        <v>0</v>
      </c>
      <c r="N304" s="381">
        <f t="shared" si="28"/>
        <v>0</v>
      </c>
      <c r="O304" s="391"/>
      <c r="P304" s="392"/>
      <c r="Q304" s="392"/>
      <c r="R304" s="393"/>
      <c r="S304" s="394"/>
      <c r="T304" s="470"/>
    </row>
    <row r="305" spans="1:20" s="3" customFormat="1" ht="15" customHeight="1" x14ac:dyDescent="0.2">
      <c r="A305" s="428">
        <f>'Est. of Hours'!A305</f>
        <v>0</v>
      </c>
      <c r="B305" s="653">
        <f>'Est. of Hours'!B305</f>
        <v>0</v>
      </c>
      <c r="C305" s="653"/>
      <c r="D305" s="653"/>
      <c r="E305" s="351">
        <f>'Est. of Hours'!Q305</f>
        <v>0</v>
      </c>
      <c r="F305" s="443"/>
      <c r="G305" s="443"/>
      <c r="H305" s="444"/>
      <c r="I305" s="445"/>
      <c r="J305" s="367">
        <f t="shared" si="27"/>
        <v>0</v>
      </c>
      <c r="K305" s="411" t="str">
        <f t="shared" si="25"/>
        <v/>
      </c>
      <c r="L305" s="431"/>
      <c r="M305" s="404">
        <f t="shared" si="26"/>
        <v>0</v>
      </c>
      <c r="N305" s="381">
        <f t="shared" si="28"/>
        <v>0</v>
      </c>
      <c r="O305" s="391"/>
      <c r="P305" s="392"/>
      <c r="Q305" s="392"/>
      <c r="R305" s="393"/>
      <c r="S305" s="394"/>
      <c r="T305" s="470"/>
    </row>
    <row r="306" spans="1:20" s="3" customFormat="1" ht="15" customHeight="1" x14ac:dyDescent="0.2">
      <c r="A306" s="428">
        <f>'Est. of Hours'!A306</f>
        <v>0</v>
      </c>
      <c r="B306" s="653">
        <f>'Est. of Hours'!B306</f>
        <v>0</v>
      </c>
      <c r="C306" s="653"/>
      <c r="D306" s="653"/>
      <c r="E306" s="351">
        <f>'Est. of Hours'!Q306</f>
        <v>0</v>
      </c>
      <c r="F306" s="443"/>
      <c r="G306" s="443"/>
      <c r="H306" s="444"/>
      <c r="I306" s="445"/>
      <c r="J306" s="367">
        <f t="shared" si="27"/>
        <v>0</v>
      </c>
      <c r="K306" s="411" t="str">
        <f t="shared" si="25"/>
        <v/>
      </c>
      <c r="L306" s="431"/>
      <c r="M306" s="404">
        <f t="shared" si="26"/>
        <v>0</v>
      </c>
      <c r="N306" s="381">
        <f t="shared" si="28"/>
        <v>0</v>
      </c>
      <c r="O306" s="391"/>
      <c r="P306" s="392"/>
      <c r="Q306" s="392"/>
      <c r="R306" s="393"/>
      <c r="S306" s="394"/>
      <c r="T306" s="470"/>
    </row>
    <row r="307" spans="1:20" s="3" customFormat="1" x14ac:dyDescent="0.2">
      <c r="A307" s="428">
        <f>'Est. of Hours'!A307</f>
        <v>0</v>
      </c>
      <c r="B307" s="653">
        <f>'Est. of Hours'!B307</f>
        <v>0</v>
      </c>
      <c r="C307" s="653"/>
      <c r="D307" s="653"/>
      <c r="E307" s="351">
        <f>'Est. of Hours'!Q307</f>
        <v>0</v>
      </c>
      <c r="F307" s="443"/>
      <c r="G307" s="443"/>
      <c r="H307" s="444"/>
      <c r="I307" s="445"/>
      <c r="J307" s="367">
        <f t="shared" si="27"/>
        <v>0</v>
      </c>
      <c r="K307" s="411" t="str">
        <f t="shared" si="25"/>
        <v/>
      </c>
      <c r="L307" s="431"/>
      <c r="M307" s="404">
        <f t="shared" si="26"/>
        <v>0</v>
      </c>
      <c r="N307" s="381">
        <f t="shared" si="28"/>
        <v>0</v>
      </c>
      <c r="O307" s="391"/>
      <c r="P307" s="392"/>
      <c r="Q307" s="392"/>
      <c r="R307" s="393"/>
      <c r="S307" s="394"/>
      <c r="T307" s="470"/>
    </row>
    <row r="308" spans="1:20" s="3" customFormat="1" x14ac:dyDescent="0.2">
      <c r="A308" s="428">
        <f>'Est. of Hours'!A308</f>
        <v>0</v>
      </c>
      <c r="B308" s="653">
        <f>'Est. of Hours'!B308</f>
        <v>0</v>
      </c>
      <c r="C308" s="653"/>
      <c r="D308" s="653"/>
      <c r="E308" s="351">
        <f>'Est. of Hours'!Q308</f>
        <v>0</v>
      </c>
      <c r="F308" s="443"/>
      <c r="G308" s="443"/>
      <c r="H308" s="444"/>
      <c r="I308" s="445"/>
      <c r="J308" s="367">
        <f t="shared" si="27"/>
        <v>0</v>
      </c>
      <c r="K308" s="411" t="str">
        <f t="shared" si="25"/>
        <v/>
      </c>
      <c r="L308" s="431"/>
      <c r="M308" s="404">
        <f t="shared" si="26"/>
        <v>0</v>
      </c>
      <c r="N308" s="381">
        <f t="shared" si="28"/>
        <v>0</v>
      </c>
      <c r="O308" s="391"/>
      <c r="P308" s="392"/>
      <c r="Q308" s="392"/>
      <c r="R308" s="393"/>
      <c r="S308" s="394"/>
      <c r="T308" s="470"/>
    </row>
    <row r="309" spans="1:20" s="3" customFormat="1" x14ac:dyDescent="0.2">
      <c r="A309" s="428">
        <f>'Est. of Hours'!A309</f>
        <v>0</v>
      </c>
      <c r="B309" s="653">
        <f>'Est. of Hours'!B309</f>
        <v>0</v>
      </c>
      <c r="C309" s="653"/>
      <c r="D309" s="653"/>
      <c r="E309" s="351">
        <f>'Est. of Hours'!Q309</f>
        <v>0</v>
      </c>
      <c r="F309" s="443"/>
      <c r="G309" s="443"/>
      <c r="H309" s="444"/>
      <c r="I309" s="445"/>
      <c r="J309" s="367">
        <f t="shared" si="27"/>
        <v>0</v>
      </c>
      <c r="K309" s="411" t="str">
        <f t="shared" si="25"/>
        <v/>
      </c>
      <c r="L309" s="431"/>
      <c r="M309" s="404">
        <f t="shared" si="26"/>
        <v>0</v>
      </c>
      <c r="N309" s="381">
        <f t="shared" si="28"/>
        <v>0</v>
      </c>
      <c r="O309" s="391"/>
      <c r="P309" s="392"/>
      <c r="Q309" s="392"/>
      <c r="R309" s="393"/>
      <c r="S309" s="394"/>
      <c r="T309" s="470"/>
    </row>
    <row r="310" spans="1:20" s="3" customFormat="1" x14ac:dyDescent="0.2">
      <c r="A310" s="428">
        <f>'Est. of Hours'!A310</f>
        <v>0</v>
      </c>
      <c r="B310" s="653">
        <f>'Est. of Hours'!B310</f>
        <v>0</v>
      </c>
      <c r="C310" s="653"/>
      <c r="D310" s="653"/>
      <c r="E310" s="351">
        <f>'Est. of Hours'!Q310</f>
        <v>0</v>
      </c>
      <c r="F310" s="443"/>
      <c r="G310" s="443"/>
      <c r="H310" s="444"/>
      <c r="I310" s="445"/>
      <c r="J310" s="367">
        <f t="shared" si="27"/>
        <v>0</v>
      </c>
      <c r="K310" s="411" t="str">
        <f t="shared" si="25"/>
        <v/>
      </c>
      <c r="L310" s="431"/>
      <c r="M310" s="404">
        <f t="shared" si="26"/>
        <v>0</v>
      </c>
      <c r="N310" s="381">
        <f t="shared" si="28"/>
        <v>0</v>
      </c>
      <c r="O310" s="391"/>
      <c r="P310" s="392"/>
      <c r="Q310" s="392"/>
      <c r="R310" s="393"/>
      <c r="S310" s="394"/>
      <c r="T310" s="470"/>
    </row>
    <row r="311" spans="1:20" s="3" customFormat="1" x14ac:dyDescent="0.2">
      <c r="A311" s="428">
        <f>'Est. of Hours'!A311</f>
        <v>0</v>
      </c>
      <c r="B311" s="653">
        <f>'Est. of Hours'!B311</f>
        <v>0</v>
      </c>
      <c r="C311" s="653"/>
      <c r="D311" s="653"/>
      <c r="E311" s="351">
        <f>'Est. of Hours'!Q311</f>
        <v>0</v>
      </c>
      <c r="F311" s="443"/>
      <c r="G311" s="443"/>
      <c r="H311" s="444"/>
      <c r="I311" s="445"/>
      <c r="J311" s="367">
        <f t="shared" si="27"/>
        <v>0</v>
      </c>
      <c r="K311" s="411" t="str">
        <f t="shared" si="25"/>
        <v/>
      </c>
      <c r="L311" s="431"/>
      <c r="M311" s="404">
        <f t="shared" si="26"/>
        <v>0</v>
      </c>
      <c r="N311" s="381">
        <f t="shared" si="28"/>
        <v>0</v>
      </c>
      <c r="O311" s="391"/>
      <c r="P311" s="392"/>
      <c r="Q311" s="392"/>
      <c r="R311" s="393"/>
      <c r="S311" s="394"/>
      <c r="T311" s="470"/>
    </row>
    <row r="312" spans="1:20" s="3" customFormat="1" x14ac:dyDescent="0.2">
      <c r="A312" s="428">
        <f>'Est. of Hours'!A312</f>
        <v>0</v>
      </c>
      <c r="B312" s="653">
        <f>'Est. of Hours'!B312</f>
        <v>0</v>
      </c>
      <c r="C312" s="653"/>
      <c r="D312" s="653"/>
      <c r="E312" s="351">
        <f>'Est. of Hours'!Q312</f>
        <v>0</v>
      </c>
      <c r="F312" s="443"/>
      <c r="G312" s="443"/>
      <c r="H312" s="444"/>
      <c r="I312" s="445"/>
      <c r="J312" s="367">
        <f t="shared" si="27"/>
        <v>0</v>
      </c>
      <c r="K312" s="411" t="str">
        <f t="shared" si="25"/>
        <v/>
      </c>
      <c r="L312" s="431"/>
      <c r="M312" s="404">
        <f t="shared" si="26"/>
        <v>0</v>
      </c>
      <c r="N312" s="381">
        <f t="shared" si="28"/>
        <v>0</v>
      </c>
      <c r="O312" s="391"/>
      <c r="P312" s="392"/>
      <c r="Q312" s="392"/>
      <c r="R312" s="393"/>
      <c r="S312" s="394"/>
      <c r="T312" s="470"/>
    </row>
    <row r="313" spans="1:20" s="3" customFormat="1" x14ac:dyDescent="0.2">
      <c r="A313" s="428">
        <f>'Est. of Hours'!A313</f>
        <v>0</v>
      </c>
      <c r="B313" s="653">
        <f>'Est. of Hours'!B313</f>
        <v>0</v>
      </c>
      <c r="C313" s="653"/>
      <c r="D313" s="653"/>
      <c r="E313" s="351">
        <f>'Est. of Hours'!Q313</f>
        <v>0</v>
      </c>
      <c r="F313" s="443"/>
      <c r="G313" s="443"/>
      <c r="H313" s="444"/>
      <c r="I313" s="445"/>
      <c r="J313" s="367">
        <f t="shared" si="27"/>
        <v>0</v>
      </c>
      <c r="K313" s="411" t="str">
        <f t="shared" si="25"/>
        <v/>
      </c>
      <c r="L313" s="431"/>
      <c r="M313" s="404">
        <f t="shared" si="26"/>
        <v>0</v>
      </c>
      <c r="N313" s="381">
        <f t="shared" si="28"/>
        <v>0</v>
      </c>
      <c r="O313" s="391"/>
      <c r="P313" s="392"/>
      <c r="Q313" s="392"/>
      <c r="R313" s="393"/>
      <c r="S313" s="394"/>
      <c r="T313" s="470"/>
    </row>
    <row r="314" spans="1:20" s="3" customFormat="1" x14ac:dyDescent="0.2">
      <c r="A314" s="428">
        <f>'Est. of Hours'!A314</f>
        <v>0</v>
      </c>
      <c r="B314" s="653">
        <f>'Est. of Hours'!B314</f>
        <v>0</v>
      </c>
      <c r="C314" s="653"/>
      <c r="D314" s="653"/>
      <c r="E314" s="351">
        <f>'Est. of Hours'!Q314</f>
        <v>0</v>
      </c>
      <c r="F314" s="443"/>
      <c r="G314" s="443"/>
      <c r="H314" s="444"/>
      <c r="I314" s="445"/>
      <c r="J314" s="367">
        <f t="shared" si="27"/>
        <v>0</v>
      </c>
      <c r="K314" s="411" t="str">
        <f t="shared" si="25"/>
        <v/>
      </c>
      <c r="L314" s="431"/>
      <c r="M314" s="404">
        <f t="shared" si="26"/>
        <v>0</v>
      </c>
      <c r="N314" s="381">
        <f t="shared" si="28"/>
        <v>0</v>
      </c>
      <c r="O314" s="391"/>
      <c r="P314" s="392"/>
      <c r="Q314" s="392"/>
      <c r="R314" s="393"/>
      <c r="S314" s="394"/>
      <c r="T314" s="470"/>
    </row>
    <row r="315" spans="1:20" s="3" customFormat="1" x14ac:dyDescent="0.2">
      <c r="A315" s="428">
        <f>'Est. of Hours'!A315</f>
        <v>0</v>
      </c>
      <c r="B315" s="653">
        <f>'Est. of Hours'!B315</f>
        <v>0</v>
      </c>
      <c r="C315" s="653"/>
      <c r="D315" s="653"/>
      <c r="E315" s="351">
        <f>'Est. of Hours'!Q315</f>
        <v>0</v>
      </c>
      <c r="F315" s="443"/>
      <c r="G315" s="443"/>
      <c r="H315" s="444"/>
      <c r="I315" s="445"/>
      <c r="J315" s="367">
        <f t="shared" si="27"/>
        <v>0</v>
      </c>
      <c r="K315" s="411" t="str">
        <f t="shared" si="25"/>
        <v/>
      </c>
      <c r="L315" s="431"/>
      <c r="M315" s="404">
        <f t="shared" si="26"/>
        <v>0</v>
      </c>
      <c r="N315" s="381">
        <f t="shared" si="28"/>
        <v>0</v>
      </c>
      <c r="O315" s="391"/>
      <c r="P315" s="392"/>
      <c r="Q315" s="392"/>
      <c r="R315" s="393"/>
      <c r="S315" s="394"/>
      <c r="T315" s="470"/>
    </row>
    <row r="316" spans="1:20" s="3" customFormat="1" x14ac:dyDescent="0.2">
      <c r="A316" s="428">
        <f>'Est. of Hours'!A316</f>
        <v>0</v>
      </c>
      <c r="B316" s="653">
        <f>'Est. of Hours'!B316</f>
        <v>0</v>
      </c>
      <c r="C316" s="653"/>
      <c r="D316" s="653"/>
      <c r="E316" s="351">
        <f>'Est. of Hours'!Q316</f>
        <v>0</v>
      </c>
      <c r="F316" s="443"/>
      <c r="G316" s="443"/>
      <c r="H316" s="444"/>
      <c r="I316" s="445"/>
      <c r="J316" s="367">
        <f t="shared" si="27"/>
        <v>0</v>
      </c>
      <c r="K316" s="411" t="str">
        <f t="shared" si="25"/>
        <v/>
      </c>
      <c r="L316" s="431"/>
      <c r="M316" s="404">
        <f t="shared" si="26"/>
        <v>0</v>
      </c>
      <c r="N316" s="381">
        <f t="shared" si="28"/>
        <v>0</v>
      </c>
      <c r="O316" s="391"/>
      <c r="P316" s="392"/>
      <c r="Q316" s="392"/>
      <c r="R316" s="393"/>
      <c r="S316" s="394"/>
      <c r="T316" s="470"/>
    </row>
    <row r="317" spans="1:20" s="3" customFormat="1" x14ac:dyDescent="0.2">
      <c r="A317" s="428">
        <f>'Est. of Hours'!A317</f>
        <v>0</v>
      </c>
      <c r="B317" s="653">
        <f>'Est. of Hours'!B317</f>
        <v>0</v>
      </c>
      <c r="C317" s="653"/>
      <c r="D317" s="653"/>
      <c r="E317" s="351">
        <f>'Est. of Hours'!Q317</f>
        <v>0</v>
      </c>
      <c r="F317" s="443"/>
      <c r="G317" s="443"/>
      <c r="H317" s="444"/>
      <c r="I317" s="445"/>
      <c r="J317" s="367">
        <f t="shared" si="27"/>
        <v>0</v>
      </c>
      <c r="K317" s="411" t="str">
        <f t="shared" si="25"/>
        <v/>
      </c>
      <c r="L317" s="431"/>
      <c r="M317" s="404">
        <f t="shared" si="26"/>
        <v>0</v>
      </c>
      <c r="N317" s="381">
        <f t="shared" si="28"/>
        <v>0</v>
      </c>
      <c r="O317" s="391"/>
      <c r="P317" s="392"/>
      <c r="Q317" s="392"/>
      <c r="R317" s="393"/>
      <c r="S317" s="394"/>
      <c r="T317" s="470"/>
    </row>
    <row r="318" spans="1:20" s="3" customFormat="1" x14ac:dyDescent="0.2">
      <c r="A318" s="428">
        <f>'Est. of Hours'!A318</f>
        <v>0</v>
      </c>
      <c r="B318" s="653">
        <f>'Est. of Hours'!B318</f>
        <v>0</v>
      </c>
      <c r="C318" s="653"/>
      <c r="D318" s="653"/>
      <c r="E318" s="351">
        <f>'Est. of Hours'!Q318</f>
        <v>0</v>
      </c>
      <c r="F318" s="443"/>
      <c r="G318" s="443"/>
      <c r="H318" s="444"/>
      <c r="I318" s="445"/>
      <c r="J318" s="367">
        <f t="shared" si="27"/>
        <v>0</v>
      </c>
      <c r="K318" s="411" t="str">
        <f t="shared" si="25"/>
        <v/>
      </c>
      <c r="L318" s="431"/>
      <c r="M318" s="404">
        <f t="shared" si="26"/>
        <v>0</v>
      </c>
      <c r="N318" s="381">
        <f t="shared" si="28"/>
        <v>0</v>
      </c>
      <c r="O318" s="391"/>
      <c r="P318" s="392"/>
      <c r="Q318" s="392"/>
      <c r="R318" s="393"/>
      <c r="S318" s="394"/>
      <c r="T318" s="470"/>
    </row>
    <row r="319" spans="1:20" s="3" customFormat="1" x14ac:dyDescent="0.2">
      <c r="A319" s="428">
        <f>'Est. of Hours'!A319</f>
        <v>0</v>
      </c>
      <c r="B319" s="653">
        <f>'Est. of Hours'!B319</f>
        <v>0</v>
      </c>
      <c r="C319" s="653"/>
      <c r="D319" s="653"/>
      <c r="E319" s="351">
        <f>'Est. of Hours'!Q319</f>
        <v>0</v>
      </c>
      <c r="F319" s="443"/>
      <c r="G319" s="443"/>
      <c r="H319" s="444"/>
      <c r="I319" s="445"/>
      <c r="J319" s="367">
        <f t="shared" si="27"/>
        <v>0</v>
      </c>
      <c r="K319" s="411" t="str">
        <f t="shared" si="25"/>
        <v/>
      </c>
      <c r="L319" s="431"/>
      <c r="M319" s="404">
        <f t="shared" si="26"/>
        <v>0</v>
      </c>
      <c r="N319" s="381">
        <f t="shared" si="28"/>
        <v>0</v>
      </c>
      <c r="O319" s="391"/>
      <c r="P319" s="392"/>
      <c r="Q319" s="392"/>
      <c r="R319" s="393"/>
      <c r="S319" s="394"/>
      <c r="T319" s="470"/>
    </row>
    <row r="320" spans="1:20" s="3" customFormat="1" x14ac:dyDescent="0.2">
      <c r="A320" s="428">
        <f>'Est. of Hours'!A320</f>
        <v>0</v>
      </c>
      <c r="B320" s="653">
        <f>'Est. of Hours'!B320</f>
        <v>0</v>
      </c>
      <c r="C320" s="653"/>
      <c r="D320" s="653"/>
      <c r="E320" s="351">
        <f>'Est. of Hours'!Q320</f>
        <v>0</v>
      </c>
      <c r="F320" s="443"/>
      <c r="G320" s="443"/>
      <c r="H320" s="444"/>
      <c r="I320" s="445"/>
      <c r="J320" s="367">
        <f t="shared" si="27"/>
        <v>0</v>
      </c>
      <c r="K320" s="411" t="str">
        <f t="shared" si="25"/>
        <v/>
      </c>
      <c r="L320" s="431"/>
      <c r="M320" s="404">
        <f t="shared" si="26"/>
        <v>0</v>
      </c>
      <c r="N320" s="381">
        <f t="shared" si="28"/>
        <v>0</v>
      </c>
      <c r="O320" s="391"/>
      <c r="P320" s="392"/>
      <c r="Q320" s="392"/>
      <c r="R320" s="393"/>
      <c r="S320" s="394"/>
      <c r="T320" s="470"/>
    </row>
    <row r="321" spans="1:20" s="3" customFormat="1" x14ac:dyDescent="0.2">
      <c r="A321" s="428">
        <f>'Est. of Hours'!A321</f>
        <v>0</v>
      </c>
      <c r="B321" s="653">
        <f>'Est. of Hours'!B321</f>
        <v>0</v>
      </c>
      <c r="C321" s="653"/>
      <c r="D321" s="653"/>
      <c r="E321" s="351">
        <f>'Est. of Hours'!Q321</f>
        <v>0</v>
      </c>
      <c r="F321" s="443"/>
      <c r="G321" s="443"/>
      <c r="H321" s="444"/>
      <c r="I321" s="445"/>
      <c r="J321" s="367">
        <f t="shared" si="27"/>
        <v>0</v>
      </c>
      <c r="K321" s="411" t="str">
        <f t="shared" si="25"/>
        <v/>
      </c>
      <c r="L321" s="431"/>
      <c r="M321" s="404">
        <f t="shared" si="26"/>
        <v>0</v>
      </c>
      <c r="N321" s="381">
        <f t="shared" si="28"/>
        <v>0</v>
      </c>
      <c r="O321" s="391"/>
      <c r="P321" s="392"/>
      <c r="Q321" s="392"/>
      <c r="R321" s="393"/>
      <c r="S321" s="394"/>
      <c r="T321" s="470"/>
    </row>
    <row r="322" spans="1:20" s="3" customFormat="1" x14ac:dyDescent="0.2">
      <c r="A322" s="428">
        <f>'Est. of Hours'!A322</f>
        <v>0</v>
      </c>
      <c r="B322" s="653">
        <f>'Est. of Hours'!B322</f>
        <v>0</v>
      </c>
      <c r="C322" s="653"/>
      <c r="D322" s="653"/>
      <c r="E322" s="351">
        <f>'Est. of Hours'!Q322</f>
        <v>0</v>
      </c>
      <c r="F322" s="443"/>
      <c r="G322" s="443"/>
      <c r="H322" s="444"/>
      <c r="I322" s="445"/>
      <c r="J322" s="367">
        <f t="shared" si="27"/>
        <v>0</v>
      </c>
      <c r="K322" s="411" t="str">
        <f t="shared" si="25"/>
        <v/>
      </c>
      <c r="L322" s="431"/>
      <c r="M322" s="404">
        <f t="shared" si="26"/>
        <v>0</v>
      </c>
      <c r="N322" s="381">
        <f t="shared" si="28"/>
        <v>0</v>
      </c>
      <c r="O322" s="391"/>
      <c r="P322" s="392"/>
      <c r="Q322" s="392"/>
      <c r="R322" s="393"/>
      <c r="S322" s="394"/>
      <c r="T322" s="470"/>
    </row>
    <row r="323" spans="1:20" s="3" customFormat="1" x14ac:dyDescent="0.2">
      <c r="A323" s="428">
        <f>'Est. of Hours'!A323</f>
        <v>0</v>
      </c>
      <c r="B323" s="653">
        <f>'Est. of Hours'!B323</f>
        <v>0</v>
      </c>
      <c r="C323" s="653"/>
      <c r="D323" s="653"/>
      <c r="E323" s="351">
        <f>'Est. of Hours'!Q323</f>
        <v>0</v>
      </c>
      <c r="F323" s="443"/>
      <c r="G323" s="443"/>
      <c r="H323" s="444"/>
      <c r="I323" s="445"/>
      <c r="J323" s="367">
        <f t="shared" si="27"/>
        <v>0</v>
      </c>
      <c r="K323" s="411" t="str">
        <f t="shared" si="25"/>
        <v/>
      </c>
      <c r="L323" s="431"/>
      <c r="M323" s="404">
        <f t="shared" si="26"/>
        <v>0</v>
      </c>
      <c r="N323" s="381">
        <f t="shared" si="28"/>
        <v>0</v>
      </c>
      <c r="O323" s="391"/>
      <c r="P323" s="392"/>
      <c r="Q323" s="392"/>
      <c r="R323" s="393"/>
      <c r="S323" s="394"/>
      <c r="T323" s="470"/>
    </row>
    <row r="324" spans="1:20" s="3" customFormat="1" x14ac:dyDescent="0.2">
      <c r="A324" s="428">
        <f>'Est. of Hours'!A324</f>
        <v>0</v>
      </c>
      <c r="B324" s="653">
        <f>'Est. of Hours'!B324</f>
        <v>0</v>
      </c>
      <c r="C324" s="653"/>
      <c r="D324" s="653"/>
      <c r="E324" s="351">
        <f>'Est. of Hours'!Q324</f>
        <v>0</v>
      </c>
      <c r="F324" s="443"/>
      <c r="G324" s="443"/>
      <c r="H324" s="444"/>
      <c r="I324" s="445"/>
      <c r="J324" s="367">
        <f t="shared" si="27"/>
        <v>0</v>
      </c>
      <c r="K324" s="411" t="str">
        <f t="shared" si="25"/>
        <v/>
      </c>
      <c r="L324" s="431"/>
      <c r="M324" s="404">
        <f t="shared" si="26"/>
        <v>0</v>
      </c>
      <c r="N324" s="381">
        <f t="shared" si="28"/>
        <v>0</v>
      </c>
      <c r="O324" s="391"/>
      <c r="P324" s="392"/>
      <c r="Q324" s="392"/>
      <c r="R324" s="393"/>
      <c r="S324" s="394"/>
      <c r="T324" s="470"/>
    </row>
    <row r="325" spans="1:20" s="3" customFormat="1" x14ac:dyDescent="0.2">
      <c r="A325" s="428">
        <f>'Est. of Hours'!A325</f>
        <v>0</v>
      </c>
      <c r="B325" s="653">
        <f>'Est. of Hours'!B325</f>
        <v>0</v>
      </c>
      <c r="C325" s="653"/>
      <c r="D325" s="653"/>
      <c r="E325" s="351">
        <f>'Est. of Hours'!Q325</f>
        <v>0</v>
      </c>
      <c r="F325" s="443"/>
      <c r="G325" s="443"/>
      <c r="H325" s="444"/>
      <c r="I325" s="445"/>
      <c r="J325" s="367">
        <f t="shared" si="27"/>
        <v>0</v>
      </c>
      <c r="K325" s="411" t="str">
        <f t="shared" si="25"/>
        <v/>
      </c>
      <c r="L325" s="431"/>
      <c r="M325" s="404">
        <f t="shared" si="26"/>
        <v>0</v>
      </c>
      <c r="N325" s="381">
        <f t="shared" si="28"/>
        <v>0</v>
      </c>
      <c r="O325" s="391"/>
      <c r="P325" s="392"/>
      <c r="Q325" s="392"/>
      <c r="R325" s="393"/>
      <c r="S325" s="394"/>
      <c r="T325" s="470"/>
    </row>
    <row r="326" spans="1:20" s="3" customFormat="1" x14ac:dyDescent="0.2">
      <c r="A326" s="428">
        <f>'Est. of Hours'!A326</f>
        <v>0</v>
      </c>
      <c r="B326" s="653">
        <f>'Est. of Hours'!B326</f>
        <v>0</v>
      </c>
      <c r="C326" s="653"/>
      <c r="D326" s="653"/>
      <c r="E326" s="351">
        <f>'Est. of Hours'!Q326</f>
        <v>0</v>
      </c>
      <c r="F326" s="443"/>
      <c r="G326" s="443"/>
      <c r="H326" s="444"/>
      <c r="I326" s="445"/>
      <c r="J326" s="367">
        <f t="shared" si="27"/>
        <v>0</v>
      </c>
      <c r="K326" s="411" t="str">
        <f t="shared" si="25"/>
        <v/>
      </c>
      <c r="L326" s="431"/>
      <c r="M326" s="404">
        <f t="shared" si="26"/>
        <v>0</v>
      </c>
      <c r="N326" s="381">
        <f t="shared" si="28"/>
        <v>0</v>
      </c>
      <c r="O326" s="391"/>
      <c r="P326" s="392"/>
      <c r="Q326" s="392"/>
      <c r="R326" s="393"/>
      <c r="S326" s="394"/>
      <c r="T326" s="470"/>
    </row>
    <row r="327" spans="1:20" s="3" customFormat="1" x14ac:dyDescent="0.2">
      <c r="A327" s="428">
        <f>'Est. of Hours'!A327</f>
        <v>0</v>
      </c>
      <c r="B327" s="653">
        <f>'Est. of Hours'!B327</f>
        <v>0</v>
      </c>
      <c r="C327" s="653"/>
      <c r="D327" s="653"/>
      <c r="E327" s="351">
        <f>'Est. of Hours'!Q327</f>
        <v>0</v>
      </c>
      <c r="F327" s="443"/>
      <c r="G327" s="443"/>
      <c r="H327" s="444"/>
      <c r="I327" s="445"/>
      <c r="J327" s="367">
        <f t="shared" si="27"/>
        <v>0</v>
      </c>
      <c r="K327" s="411" t="str">
        <f t="shared" si="25"/>
        <v/>
      </c>
      <c r="L327" s="431"/>
      <c r="M327" s="404">
        <f t="shared" si="26"/>
        <v>0</v>
      </c>
      <c r="N327" s="381">
        <f t="shared" si="28"/>
        <v>0</v>
      </c>
      <c r="O327" s="391"/>
      <c r="P327" s="392"/>
      <c r="Q327" s="392"/>
      <c r="R327" s="393"/>
      <c r="S327" s="394"/>
      <c r="T327" s="470"/>
    </row>
    <row r="328" spans="1:20" s="3" customFormat="1" x14ac:dyDescent="0.2">
      <c r="A328" s="428">
        <f>'Est. of Hours'!A328</f>
        <v>0</v>
      </c>
      <c r="B328" s="653">
        <f>'Est. of Hours'!B328</f>
        <v>0</v>
      </c>
      <c r="C328" s="653"/>
      <c r="D328" s="653"/>
      <c r="E328" s="351">
        <f>'Est. of Hours'!Q328</f>
        <v>0</v>
      </c>
      <c r="F328" s="443"/>
      <c r="G328" s="443"/>
      <c r="H328" s="444"/>
      <c r="I328" s="445"/>
      <c r="J328" s="367">
        <f t="shared" si="27"/>
        <v>0</v>
      </c>
      <c r="K328" s="411" t="str">
        <f t="shared" si="25"/>
        <v/>
      </c>
      <c r="L328" s="431"/>
      <c r="M328" s="404">
        <f t="shared" si="26"/>
        <v>0</v>
      </c>
      <c r="N328" s="381">
        <f t="shared" si="28"/>
        <v>0</v>
      </c>
      <c r="O328" s="391"/>
      <c r="P328" s="392"/>
      <c r="Q328" s="392"/>
      <c r="R328" s="393"/>
      <c r="S328" s="394"/>
      <c r="T328" s="470"/>
    </row>
    <row r="329" spans="1:20" s="3" customFormat="1" x14ac:dyDescent="0.2">
      <c r="A329" s="428">
        <f>'Est. of Hours'!A329</f>
        <v>0</v>
      </c>
      <c r="B329" s="653">
        <f>'Est. of Hours'!B329</f>
        <v>0</v>
      </c>
      <c r="C329" s="653"/>
      <c r="D329" s="653"/>
      <c r="E329" s="351">
        <f>'Est. of Hours'!Q329</f>
        <v>0</v>
      </c>
      <c r="F329" s="443"/>
      <c r="G329" s="443"/>
      <c r="H329" s="444"/>
      <c r="I329" s="445"/>
      <c r="J329" s="367">
        <f t="shared" si="27"/>
        <v>0</v>
      </c>
      <c r="K329" s="411" t="str">
        <f t="shared" si="25"/>
        <v/>
      </c>
      <c r="L329" s="431"/>
      <c r="M329" s="404">
        <f t="shared" si="26"/>
        <v>0</v>
      </c>
      <c r="N329" s="381">
        <f t="shared" si="28"/>
        <v>0</v>
      </c>
      <c r="O329" s="391"/>
      <c r="P329" s="392"/>
      <c r="Q329" s="392"/>
      <c r="R329" s="393"/>
      <c r="S329" s="394"/>
      <c r="T329" s="470"/>
    </row>
    <row r="330" spans="1:20" s="3" customFormat="1" x14ac:dyDescent="0.2">
      <c r="A330" s="428">
        <f>'Est. of Hours'!A330</f>
        <v>0</v>
      </c>
      <c r="B330" s="653">
        <f>'Est. of Hours'!B330</f>
        <v>0</v>
      </c>
      <c r="C330" s="653"/>
      <c r="D330" s="653"/>
      <c r="E330" s="351">
        <f>'Est. of Hours'!Q330</f>
        <v>0</v>
      </c>
      <c r="F330" s="443"/>
      <c r="G330" s="443"/>
      <c r="H330" s="444"/>
      <c r="I330" s="445"/>
      <c r="J330" s="367">
        <f t="shared" si="27"/>
        <v>0</v>
      </c>
      <c r="K330" s="411" t="str">
        <f t="shared" si="25"/>
        <v/>
      </c>
      <c r="L330" s="431"/>
      <c r="M330" s="404">
        <f t="shared" si="26"/>
        <v>0</v>
      </c>
      <c r="N330" s="381">
        <f t="shared" si="28"/>
        <v>0</v>
      </c>
      <c r="O330" s="391"/>
      <c r="P330" s="392"/>
      <c r="Q330" s="392"/>
      <c r="R330" s="393"/>
      <c r="S330" s="394"/>
      <c r="T330" s="470"/>
    </row>
    <row r="331" spans="1:20" s="3" customFormat="1" x14ac:dyDescent="0.2">
      <c r="A331" s="428">
        <f>'Est. of Hours'!A331</f>
        <v>0</v>
      </c>
      <c r="B331" s="653">
        <f>'Est. of Hours'!B331</f>
        <v>0</v>
      </c>
      <c r="C331" s="653"/>
      <c r="D331" s="653"/>
      <c r="E331" s="351">
        <f>'Est. of Hours'!Q331</f>
        <v>0</v>
      </c>
      <c r="F331" s="443"/>
      <c r="G331" s="443"/>
      <c r="H331" s="444"/>
      <c r="I331" s="445"/>
      <c r="J331" s="367">
        <f t="shared" si="27"/>
        <v>0</v>
      </c>
      <c r="K331" s="411" t="str">
        <f t="shared" si="25"/>
        <v/>
      </c>
      <c r="L331" s="431"/>
      <c r="M331" s="404">
        <f t="shared" si="26"/>
        <v>0</v>
      </c>
      <c r="N331" s="381">
        <f t="shared" si="28"/>
        <v>0</v>
      </c>
      <c r="O331" s="391"/>
      <c r="P331" s="392"/>
      <c r="Q331" s="392"/>
      <c r="R331" s="393"/>
      <c r="S331" s="394"/>
      <c r="T331" s="470"/>
    </row>
    <row r="332" spans="1:20" s="3" customFormat="1" x14ac:dyDescent="0.2">
      <c r="A332" s="428">
        <f>'Est. of Hours'!A332</f>
        <v>0</v>
      </c>
      <c r="B332" s="653">
        <f>'Est. of Hours'!B332</f>
        <v>0</v>
      </c>
      <c r="C332" s="653"/>
      <c r="D332" s="653"/>
      <c r="E332" s="351">
        <f>'Est. of Hours'!Q332</f>
        <v>0</v>
      </c>
      <c r="F332" s="443"/>
      <c r="G332" s="443"/>
      <c r="H332" s="444"/>
      <c r="I332" s="445"/>
      <c r="J332" s="367">
        <f t="shared" si="27"/>
        <v>0</v>
      </c>
      <c r="K332" s="411" t="str">
        <f t="shared" ref="K332:K395" si="30">IF(AND(J332=0,L332=0),"",IF(OR(J332=0,L332=0),"X",(J332-L332)/L332))</f>
        <v/>
      </c>
      <c r="L332" s="431"/>
      <c r="M332" s="404">
        <f t="shared" ref="M332:M395" si="31">IF(N332=0,0,(N332-L332)/N332)</f>
        <v>0</v>
      </c>
      <c r="N332" s="381">
        <f t="shared" si="28"/>
        <v>0</v>
      </c>
      <c r="O332" s="391"/>
      <c r="P332" s="392"/>
      <c r="Q332" s="392"/>
      <c r="R332" s="393"/>
      <c r="S332" s="394"/>
      <c r="T332" s="470"/>
    </row>
    <row r="333" spans="1:20" s="3" customFormat="1" x14ac:dyDescent="0.2">
      <c r="A333" s="428">
        <f>'Est. of Hours'!A333</f>
        <v>0</v>
      </c>
      <c r="B333" s="653">
        <f>'Est. of Hours'!B333</f>
        <v>0</v>
      </c>
      <c r="C333" s="653"/>
      <c r="D333" s="653"/>
      <c r="E333" s="351">
        <f>'Est. of Hours'!Q333</f>
        <v>0</v>
      </c>
      <c r="F333" s="443"/>
      <c r="G333" s="443"/>
      <c r="H333" s="444"/>
      <c r="I333" s="445"/>
      <c r="J333" s="367">
        <f t="shared" ref="J333:J396" si="32">SUM(E333:I333)</f>
        <v>0</v>
      </c>
      <c r="K333" s="411" t="str">
        <f t="shared" si="30"/>
        <v/>
      </c>
      <c r="L333" s="431"/>
      <c r="M333" s="404">
        <f t="shared" si="31"/>
        <v>0</v>
      </c>
      <c r="N333" s="381">
        <f t="shared" ref="N333:N396" si="33">SUM(O333:S333)</f>
        <v>0</v>
      </c>
      <c r="O333" s="391"/>
      <c r="P333" s="392"/>
      <c r="Q333" s="392"/>
      <c r="R333" s="393"/>
      <c r="S333" s="394"/>
      <c r="T333" s="470"/>
    </row>
    <row r="334" spans="1:20" s="3" customFormat="1" x14ac:dyDescent="0.2">
      <c r="A334" s="428">
        <f>'Est. of Hours'!A334</f>
        <v>0</v>
      </c>
      <c r="B334" s="653">
        <f>'Est. of Hours'!B334</f>
        <v>0</v>
      </c>
      <c r="C334" s="653"/>
      <c r="D334" s="653"/>
      <c r="E334" s="351">
        <f>'Est. of Hours'!Q334</f>
        <v>0</v>
      </c>
      <c r="F334" s="443"/>
      <c r="G334" s="443"/>
      <c r="H334" s="444"/>
      <c r="I334" s="445"/>
      <c r="J334" s="367">
        <f t="shared" si="32"/>
        <v>0</v>
      </c>
      <c r="K334" s="411" t="str">
        <f t="shared" si="30"/>
        <v/>
      </c>
      <c r="L334" s="431"/>
      <c r="M334" s="404">
        <f t="shared" si="31"/>
        <v>0</v>
      </c>
      <c r="N334" s="381">
        <f t="shared" si="33"/>
        <v>0</v>
      </c>
      <c r="O334" s="391"/>
      <c r="P334" s="392"/>
      <c r="Q334" s="392"/>
      <c r="R334" s="393"/>
      <c r="S334" s="394"/>
      <c r="T334" s="470"/>
    </row>
    <row r="335" spans="1:20" s="3" customFormat="1" ht="15.75" thickBot="1" x14ac:dyDescent="0.25">
      <c r="A335" s="428">
        <f>'Est. of Hours'!A335</f>
        <v>0</v>
      </c>
      <c r="B335" s="653">
        <f>'Est. of Hours'!B335</f>
        <v>0</v>
      </c>
      <c r="C335" s="653"/>
      <c r="D335" s="653"/>
      <c r="E335" s="352">
        <f>'Est. of Hours'!Q335</f>
        <v>0</v>
      </c>
      <c r="F335" s="446"/>
      <c r="G335" s="446"/>
      <c r="H335" s="447"/>
      <c r="I335" s="448"/>
      <c r="J335" s="368">
        <f t="shared" si="32"/>
        <v>0</v>
      </c>
      <c r="K335" s="412" t="str">
        <f t="shared" si="30"/>
        <v/>
      </c>
      <c r="L335" s="432"/>
      <c r="M335" s="405">
        <f t="shared" si="31"/>
        <v>0</v>
      </c>
      <c r="N335" s="382">
        <f t="shared" si="33"/>
        <v>0</v>
      </c>
      <c r="O335" s="395"/>
      <c r="P335" s="396"/>
      <c r="Q335" s="396"/>
      <c r="R335" s="397"/>
      <c r="S335" s="398"/>
      <c r="T335" s="470"/>
    </row>
    <row r="336" spans="1:20" s="3" customFormat="1" ht="15" customHeight="1" thickBot="1" x14ac:dyDescent="0.25">
      <c r="A336" s="658" t="str">
        <f>'Est. of Hours'!A336</f>
        <v>X.  User Defined Task 10</v>
      </c>
      <c r="B336" s="659"/>
      <c r="C336" s="659"/>
      <c r="D336" s="659"/>
      <c r="E336" s="355">
        <f>'Est. of Hours'!Q336</f>
        <v>0</v>
      </c>
      <c r="F336" s="436"/>
      <c r="G336" s="436"/>
      <c r="H336" s="437"/>
      <c r="I336" s="438"/>
      <c r="J336" s="383">
        <f t="shared" si="32"/>
        <v>0</v>
      </c>
      <c r="K336" s="413" t="str">
        <f t="shared" si="30"/>
        <v/>
      </c>
      <c r="L336" s="433"/>
      <c r="M336" s="406">
        <f t="shared" si="31"/>
        <v>0</v>
      </c>
      <c r="N336" s="385">
        <f t="shared" si="33"/>
        <v>0</v>
      </c>
      <c r="O336" s="373">
        <f t="shared" ref="O336:S336" si="34">ROUND(SUM(O337:O371),2)</f>
        <v>0</v>
      </c>
      <c r="P336" s="374">
        <f t="shared" si="34"/>
        <v>0</v>
      </c>
      <c r="Q336" s="374">
        <f t="shared" si="34"/>
        <v>0</v>
      </c>
      <c r="R336" s="375">
        <f t="shared" si="34"/>
        <v>0</v>
      </c>
      <c r="S336" s="376">
        <f t="shared" si="34"/>
        <v>0</v>
      </c>
      <c r="T336" s="470"/>
    </row>
    <row r="337" spans="1:20" s="3" customFormat="1" x14ac:dyDescent="0.2">
      <c r="A337" s="427">
        <f>'Est. of Hours'!A337</f>
        <v>0</v>
      </c>
      <c r="B337" s="653">
        <f>'Est. of Hours'!B337</f>
        <v>0</v>
      </c>
      <c r="C337" s="653"/>
      <c r="D337" s="653"/>
      <c r="E337" s="353">
        <f>'Est. of Hours'!Q337</f>
        <v>0</v>
      </c>
      <c r="F337" s="439"/>
      <c r="G337" s="439"/>
      <c r="H337" s="449"/>
      <c r="I337" s="450"/>
      <c r="J337" s="366">
        <f t="shared" si="32"/>
        <v>0</v>
      </c>
      <c r="K337" s="414" t="str">
        <f t="shared" si="30"/>
        <v/>
      </c>
      <c r="L337" s="434"/>
      <c r="M337" s="403">
        <f t="shared" si="31"/>
        <v>0</v>
      </c>
      <c r="N337" s="380">
        <f t="shared" si="33"/>
        <v>0</v>
      </c>
      <c r="O337" s="386"/>
      <c r="P337" s="387"/>
      <c r="Q337" s="388"/>
      <c r="R337" s="389"/>
      <c r="S337" s="390"/>
      <c r="T337" s="470"/>
    </row>
    <row r="338" spans="1:20" s="3" customFormat="1" ht="15" customHeight="1" x14ac:dyDescent="0.2">
      <c r="A338" s="427">
        <f>'Est. of Hours'!A338</f>
        <v>0</v>
      </c>
      <c r="B338" s="653">
        <f>'Est. of Hours'!B338</f>
        <v>0</v>
      </c>
      <c r="C338" s="653"/>
      <c r="D338" s="653"/>
      <c r="E338" s="351">
        <f>'Est. of Hours'!Q338</f>
        <v>0</v>
      </c>
      <c r="F338" s="443"/>
      <c r="G338" s="443"/>
      <c r="H338" s="444"/>
      <c r="I338" s="445"/>
      <c r="J338" s="367">
        <f t="shared" si="32"/>
        <v>0</v>
      </c>
      <c r="K338" s="411" t="str">
        <f t="shared" si="30"/>
        <v/>
      </c>
      <c r="L338" s="431"/>
      <c r="M338" s="404">
        <f t="shared" si="31"/>
        <v>0</v>
      </c>
      <c r="N338" s="381">
        <f t="shared" si="33"/>
        <v>0</v>
      </c>
      <c r="O338" s="391"/>
      <c r="P338" s="392"/>
      <c r="Q338" s="392"/>
      <c r="R338" s="393"/>
      <c r="S338" s="394"/>
      <c r="T338" s="470"/>
    </row>
    <row r="339" spans="1:20" s="3" customFormat="1" ht="15" customHeight="1" x14ac:dyDescent="0.2">
      <c r="A339" s="428">
        <f>'Est. of Hours'!A339</f>
        <v>0</v>
      </c>
      <c r="B339" s="653">
        <f>'Est. of Hours'!B339</f>
        <v>0</v>
      </c>
      <c r="C339" s="653"/>
      <c r="D339" s="653"/>
      <c r="E339" s="351">
        <f>'Est. of Hours'!Q339</f>
        <v>0</v>
      </c>
      <c r="F339" s="443"/>
      <c r="G339" s="443"/>
      <c r="H339" s="444"/>
      <c r="I339" s="445"/>
      <c r="J339" s="367">
        <f t="shared" si="32"/>
        <v>0</v>
      </c>
      <c r="K339" s="411" t="str">
        <f t="shared" si="30"/>
        <v/>
      </c>
      <c r="L339" s="431"/>
      <c r="M339" s="404">
        <f t="shared" si="31"/>
        <v>0</v>
      </c>
      <c r="N339" s="381">
        <f t="shared" si="33"/>
        <v>0</v>
      </c>
      <c r="O339" s="391"/>
      <c r="P339" s="392"/>
      <c r="Q339" s="392"/>
      <c r="R339" s="393"/>
      <c r="S339" s="394"/>
      <c r="T339" s="470"/>
    </row>
    <row r="340" spans="1:20" s="3" customFormat="1" ht="15" customHeight="1" x14ac:dyDescent="0.2">
      <c r="A340" s="428">
        <f>'Est. of Hours'!A340</f>
        <v>0</v>
      </c>
      <c r="B340" s="653">
        <f>'Est. of Hours'!B340</f>
        <v>0</v>
      </c>
      <c r="C340" s="653"/>
      <c r="D340" s="653"/>
      <c r="E340" s="351">
        <f>'Est. of Hours'!Q340</f>
        <v>0</v>
      </c>
      <c r="F340" s="443"/>
      <c r="G340" s="443"/>
      <c r="H340" s="444"/>
      <c r="I340" s="445"/>
      <c r="J340" s="367">
        <f t="shared" si="32"/>
        <v>0</v>
      </c>
      <c r="K340" s="411" t="str">
        <f t="shared" si="30"/>
        <v/>
      </c>
      <c r="L340" s="431"/>
      <c r="M340" s="404">
        <f t="shared" si="31"/>
        <v>0</v>
      </c>
      <c r="N340" s="381">
        <f t="shared" si="33"/>
        <v>0</v>
      </c>
      <c r="O340" s="391"/>
      <c r="P340" s="392"/>
      <c r="Q340" s="392"/>
      <c r="R340" s="393"/>
      <c r="S340" s="394"/>
      <c r="T340" s="470"/>
    </row>
    <row r="341" spans="1:20" s="3" customFormat="1" ht="15" customHeight="1" x14ac:dyDescent="0.2">
      <c r="A341" s="428">
        <f>'Est. of Hours'!A341</f>
        <v>0</v>
      </c>
      <c r="B341" s="653">
        <f>'Est. of Hours'!B341</f>
        <v>0</v>
      </c>
      <c r="C341" s="653"/>
      <c r="D341" s="653"/>
      <c r="E341" s="351">
        <f>'Est. of Hours'!Q341</f>
        <v>0</v>
      </c>
      <c r="F341" s="443"/>
      <c r="G341" s="443"/>
      <c r="H341" s="444"/>
      <c r="I341" s="445"/>
      <c r="J341" s="367">
        <f t="shared" si="32"/>
        <v>0</v>
      </c>
      <c r="K341" s="411" t="str">
        <f t="shared" si="30"/>
        <v/>
      </c>
      <c r="L341" s="431"/>
      <c r="M341" s="404">
        <f t="shared" si="31"/>
        <v>0</v>
      </c>
      <c r="N341" s="381">
        <f t="shared" si="33"/>
        <v>0</v>
      </c>
      <c r="O341" s="391"/>
      <c r="P341" s="392"/>
      <c r="Q341" s="392"/>
      <c r="R341" s="393"/>
      <c r="S341" s="394"/>
      <c r="T341" s="470"/>
    </row>
    <row r="342" spans="1:20" s="3" customFormat="1" ht="15" customHeight="1" x14ac:dyDescent="0.2">
      <c r="A342" s="428">
        <f>'Est. of Hours'!A342</f>
        <v>0</v>
      </c>
      <c r="B342" s="653">
        <f>'Est. of Hours'!B342</f>
        <v>0</v>
      </c>
      <c r="C342" s="653"/>
      <c r="D342" s="653"/>
      <c r="E342" s="351">
        <f>'Est. of Hours'!Q342</f>
        <v>0</v>
      </c>
      <c r="F342" s="443"/>
      <c r="G342" s="443"/>
      <c r="H342" s="444"/>
      <c r="I342" s="445"/>
      <c r="J342" s="367">
        <f t="shared" si="32"/>
        <v>0</v>
      </c>
      <c r="K342" s="411" t="str">
        <f t="shared" si="30"/>
        <v/>
      </c>
      <c r="L342" s="431"/>
      <c r="M342" s="404">
        <f t="shared" si="31"/>
        <v>0</v>
      </c>
      <c r="N342" s="381">
        <f t="shared" si="33"/>
        <v>0</v>
      </c>
      <c r="O342" s="391"/>
      <c r="P342" s="392"/>
      <c r="Q342" s="392"/>
      <c r="R342" s="393"/>
      <c r="S342" s="394"/>
      <c r="T342" s="470"/>
    </row>
    <row r="343" spans="1:20" s="3" customFormat="1" x14ac:dyDescent="0.2">
      <c r="A343" s="428">
        <f>'Est. of Hours'!A343</f>
        <v>0</v>
      </c>
      <c r="B343" s="653">
        <f>'Est. of Hours'!B343</f>
        <v>0</v>
      </c>
      <c r="C343" s="653"/>
      <c r="D343" s="653"/>
      <c r="E343" s="351">
        <f>'Est. of Hours'!Q343</f>
        <v>0</v>
      </c>
      <c r="F343" s="443"/>
      <c r="G343" s="443"/>
      <c r="H343" s="444"/>
      <c r="I343" s="445"/>
      <c r="J343" s="367">
        <f t="shared" si="32"/>
        <v>0</v>
      </c>
      <c r="K343" s="411" t="str">
        <f t="shared" si="30"/>
        <v/>
      </c>
      <c r="L343" s="431"/>
      <c r="M343" s="404">
        <f t="shared" si="31"/>
        <v>0</v>
      </c>
      <c r="N343" s="381">
        <f t="shared" si="33"/>
        <v>0</v>
      </c>
      <c r="O343" s="391"/>
      <c r="P343" s="392"/>
      <c r="Q343" s="392"/>
      <c r="R343" s="393"/>
      <c r="S343" s="394"/>
      <c r="T343" s="470"/>
    </row>
    <row r="344" spans="1:20" s="3" customFormat="1" x14ac:dyDescent="0.2">
      <c r="A344" s="428">
        <f>'Est. of Hours'!A344</f>
        <v>0</v>
      </c>
      <c r="B344" s="653">
        <f>'Est. of Hours'!B344</f>
        <v>0</v>
      </c>
      <c r="C344" s="653"/>
      <c r="D344" s="653"/>
      <c r="E344" s="351">
        <f>'Est. of Hours'!Q344</f>
        <v>0</v>
      </c>
      <c r="F344" s="443"/>
      <c r="G344" s="443"/>
      <c r="H344" s="444"/>
      <c r="I344" s="445"/>
      <c r="J344" s="367">
        <f t="shared" si="32"/>
        <v>0</v>
      </c>
      <c r="K344" s="411" t="str">
        <f t="shared" si="30"/>
        <v/>
      </c>
      <c r="L344" s="431"/>
      <c r="M344" s="404">
        <f t="shared" si="31"/>
        <v>0</v>
      </c>
      <c r="N344" s="381">
        <f t="shared" si="33"/>
        <v>0</v>
      </c>
      <c r="O344" s="391"/>
      <c r="P344" s="392"/>
      <c r="Q344" s="392"/>
      <c r="R344" s="393"/>
      <c r="S344" s="394"/>
      <c r="T344" s="470"/>
    </row>
    <row r="345" spans="1:20" s="3" customFormat="1" x14ac:dyDescent="0.2">
      <c r="A345" s="428">
        <f>'Est. of Hours'!A345</f>
        <v>0</v>
      </c>
      <c r="B345" s="653">
        <f>'Est. of Hours'!B345</f>
        <v>0</v>
      </c>
      <c r="C345" s="653"/>
      <c r="D345" s="653"/>
      <c r="E345" s="351">
        <f>'Est. of Hours'!Q345</f>
        <v>0</v>
      </c>
      <c r="F345" s="443"/>
      <c r="G345" s="443"/>
      <c r="H345" s="444"/>
      <c r="I345" s="445"/>
      <c r="J345" s="367">
        <f t="shared" si="32"/>
        <v>0</v>
      </c>
      <c r="K345" s="411" t="str">
        <f t="shared" si="30"/>
        <v/>
      </c>
      <c r="L345" s="431"/>
      <c r="M345" s="404">
        <f t="shared" si="31"/>
        <v>0</v>
      </c>
      <c r="N345" s="381">
        <f t="shared" si="33"/>
        <v>0</v>
      </c>
      <c r="O345" s="391"/>
      <c r="P345" s="392"/>
      <c r="Q345" s="392"/>
      <c r="R345" s="393"/>
      <c r="S345" s="394"/>
      <c r="T345" s="470"/>
    </row>
    <row r="346" spans="1:20" s="3" customFormat="1" x14ac:dyDescent="0.2">
      <c r="A346" s="428">
        <f>'Est. of Hours'!A346</f>
        <v>0</v>
      </c>
      <c r="B346" s="653">
        <f>'Est. of Hours'!B346</f>
        <v>0</v>
      </c>
      <c r="C346" s="653"/>
      <c r="D346" s="653"/>
      <c r="E346" s="351">
        <f>'Est. of Hours'!Q346</f>
        <v>0</v>
      </c>
      <c r="F346" s="443"/>
      <c r="G346" s="443"/>
      <c r="H346" s="444"/>
      <c r="I346" s="445"/>
      <c r="J346" s="367">
        <f t="shared" si="32"/>
        <v>0</v>
      </c>
      <c r="K346" s="411" t="str">
        <f t="shared" si="30"/>
        <v/>
      </c>
      <c r="L346" s="431"/>
      <c r="M346" s="404">
        <f t="shared" si="31"/>
        <v>0</v>
      </c>
      <c r="N346" s="381">
        <f t="shared" si="33"/>
        <v>0</v>
      </c>
      <c r="O346" s="391"/>
      <c r="P346" s="392"/>
      <c r="Q346" s="392"/>
      <c r="R346" s="393"/>
      <c r="S346" s="394"/>
      <c r="T346" s="470"/>
    </row>
    <row r="347" spans="1:20" s="3" customFormat="1" x14ac:dyDescent="0.2">
      <c r="A347" s="428">
        <f>'Est. of Hours'!A347</f>
        <v>0</v>
      </c>
      <c r="B347" s="653">
        <f>'Est. of Hours'!B347</f>
        <v>0</v>
      </c>
      <c r="C347" s="653"/>
      <c r="D347" s="653"/>
      <c r="E347" s="351">
        <f>'Est. of Hours'!Q347</f>
        <v>0</v>
      </c>
      <c r="F347" s="443"/>
      <c r="G347" s="443"/>
      <c r="H347" s="444"/>
      <c r="I347" s="445"/>
      <c r="J347" s="367">
        <f t="shared" si="32"/>
        <v>0</v>
      </c>
      <c r="K347" s="411" t="str">
        <f t="shared" si="30"/>
        <v/>
      </c>
      <c r="L347" s="431"/>
      <c r="M347" s="404">
        <f t="shared" si="31"/>
        <v>0</v>
      </c>
      <c r="N347" s="381">
        <f t="shared" si="33"/>
        <v>0</v>
      </c>
      <c r="O347" s="391"/>
      <c r="P347" s="392"/>
      <c r="Q347" s="392"/>
      <c r="R347" s="393"/>
      <c r="S347" s="394"/>
      <c r="T347" s="470"/>
    </row>
    <row r="348" spans="1:20" s="3" customFormat="1" x14ac:dyDescent="0.2">
      <c r="A348" s="428">
        <f>'Est. of Hours'!A348</f>
        <v>0</v>
      </c>
      <c r="B348" s="653">
        <f>'Est. of Hours'!B348</f>
        <v>0</v>
      </c>
      <c r="C348" s="653"/>
      <c r="D348" s="653"/>
      <c r="E348" s="351">
        <f>'Est. of Hours'!Q348</f>
        <v>0</v>
      </c>
      <c r="F348" s="443"/>
      <c r="G348" s="443"/>
      <c r="H348" s="444"/>
      <c r="I348" s="445"/>
      <c r="J348" s="367">
        <f t="shared" si="32"/>
        <v>0</v>
      </c>
      <c r="K348" s="411" t="str">
        <f t="shared" si="30"/>
        <v/>
      </c>
      <c r="L348" s="431"/>
      <c r="M348" s="404">
        <f t="shared" si="31"/>
        <v>0</v>
      </c>
      <c r="N348" s="381">
        <f t="shared" si="33"/>
        <v>0</v>
      </c>
      <c r="O348" s="391"/>
      <c r="P348" s="392"/>
      <c r="Q348" s="392"/>
      <c r="R348" s="393"/>
      <c r="S348" s="394"/>
      <c r="T348" s="470"/>
    </row>
    <row r="349" spans="1:20" s="3" customFormat="1" x14ac:dyDescent="0.2">
      <c r="A349" s="428">
        <f>'Est. of Hours'!A349</f>
        <v>0</v>
      </c>
      <c r="B349" s="653">
        <f>'Est. of Hours'!B349</f>
        <v>0</v>
      </c>
      <c r="C349" s="653"/>
      <c r="D349" s="653"/>
      <c r="E349" s="351">
        <f>'Est. of Hours'!Q349</f>
        <v>0</v>
      </c>
      <c r="F349" s="443"/>
      <c r="G349" s="443"/>
      <c r="H349" s="444"/>
      <c r="I349" s="445"/>
      <c r="J349" s="367">
        <f t="shared" si="32"/>
        <v>0</v>
      </c>
      <c r="K349" s="411" t="str">
        <f t="shared" si="30"/>
        <v/>
      </c>
      <c r="L349" s="431"/>
      <c r="M349" s="404">
        <f t="shared" si="31"/>
        <v>0</v>
      </c>
      <c r="N349" s="381">
        <f t="shared" si="33"/>
        <v>0</v>
      </c>
      <c r="O349" s="391"/>
      <c r="P349" s="392"/>
      <c r="Q349" s="392"/>
      <c r="R349" s="393"/>
      <c r="S349" s="394"/>
      <c r="T349" s="470"/>
    </row>
    <row r="350" spans="1:20" s="3" customFormat="1" x14ac:dyDescent="0.2">
      <c r="A350" s="428">
        <f>'Est. of Hours'!A350</f>
        <v>0</v>
      </c>
      <c r="B350" s="653">
        <f>'Est. of Hours'!B350</f>
        <v>0</v>
      </c>
      <c r="C350" s="653"/>
      <c r="D350" s="653"/>
      <c r="E350" s="351">
        <f>'Est. of Hours'!Q350</f>
        <v>0</v>
      </c>
      <c r="F350" s="443"/>
      <c r="G350" s="443"/>
      <c r="H350" s="444"/>
      <c r="I350" s="445"/>
      <c r="J350" s="367">
        <f t="shared" si="32"/>
        <v>0</v>
      </c>
      <c r="K350" s="411" t="str">
        <f t="shared" si="30"/>
        <v/>
      </c>
      <c r="L350" s="431"/>
      <c r="M350" s="404">
        <f t="shared" si="31"/>
        <v>0</v>
      </c>
      <c r="N350" s="381">
        <f t="shared" si="33"/>
        <v>0</v>
      </c>
      <c r="O350" s="391"/>
      <c r="P350" s="392"/>
      <c r="Q350" s="392"/>
      <c r="R350" s="393"/>
      <c r="S350" s="394"/>
      <c r="T350" s="470"/>
    </row>
    <row r="351" spans="1:20" s="3" customFormat="1" x14ac:dyDescent="0.2">
      <c r="A351" s="428">
        <f>'Est. of Hours'!A351</f>
        <v>0</v>
      </c>
      <c r="B351" s="653">
        <f>'Est. of Hours'!B351</f>
        <v>0</v>
      </c>
      <c r="C351" s="653"/>
      <c r="D351" s="653"/>
      <c r="E351" s="351">
        <f>'Est. of Hours'!Q351</f>
        <v>0</v>
      </c>
      <c r="F351" s="443"/>
      <c r="G351" s="443"/>
      <c r="H351" s="444"/>
      <c r="I351" s="445"/>
      <c r="J351" s="367">
        <f t="shared" si="32"/>
        <v>0</v>
      </c>
      <c r="K351" s="411" t="str">
        <f t="shared" si="30"/>
        <v/>
      </c>
      <c r="L351" s="431"/>
      <c r="M351" s="404">
        <f t="shared" si="31"/>
        <v>0</v>
      </c>
      <c r="N351" s="381">
        <f t="shared" si="33"/>
        <v>0</v>
      </c>
      <c r="O351" s="391"/>
      <c r="P351" s="392"/>
      <c r="Q351" s="392"/>
      <c r="R351" s="393"/>
      <c r="S351" s="394"/>
      <c r="T351" s="470"/>
    </row>
    <row r="352" spans="1:20" s="3" customFormat="1" x14ac:dyDescent="0.2">
      <c r="A352" s="428">
        <f>'Est. of Hours'!A352</f>
        <v>0</v>
      </c>
      <c r="B352" s="653">
        <f>'Est. of Hours'!B352</f>
        <v>0</v>
      </c>
      <c r="C352" s="653"/>
      <c r="D352" s="653"/>
      <c r="E352" s="351">
        <f>'Est. of Hours'!Q352</f>
        <v>0</v>
      </c>
      <c r="F352" s="443"/>
      <c r="G352" s="443"/>
      <c r="H352" s="444"/>
      <c r="I352" s="445"/>
      <c r="J352" s="367">
        <f t="shared" si="32"/>
        <v>0</v>
      </c>
      <c r="K352" s="411" t="str">
        <f t="shared" si="30"/>
        <v/>
      </c>
      <c r="L352" s="431"/>
      <c r="M352" s="404">
        <f t="shared" si="31"/>
        <v>0</v>
      </c>
      <c r="N352" s="381">
        <f t="shared" si="33"/>
        <v>0</v>
      </c>
      <c r="O352" s="391"/>
      <c r="P352" s="392"/>
      <c r="Q352" s="392"/>
      <c r="R352" s="393"/>
      <c r="S352" s="394"/>
      <c r="T352" s="470"/>
    </row>
    <row r="353" spans="1:20" s="3" customFormat="1" x14ac:dyDescent="0.2">
      <c r="A353" s="428">
        <f>'Est. of Hours'!A353</f>
        <v>0</v>
      </c>
      <c r="B353" s="653">
        <f>'Est. of Hours'!B353</f>
        <v>0</v>
      </c>
      <c r="C353" s="653"/>
      <c r="D353" s="653"/>
      <c r="E353" s="351">
        <f>'Est. of Hours'!Q353</f>
        <v>0</v>
      </c>
      <c r="F353" s="443"/>
      <c r="G353" s="443"/>
      <c r="H353" s="444"/>
      <c r="I353" s="445"/>
      <c r="J353" s="367">
        <f t="shared" si="32"/>
        <v>0</v>
      </c>
      <c r="K353" s="411" t="str">
        <f t="shared" si="30"/>
        <v/>
      </c>
      <c r="L353" s="431"/>
      <c r="M353" s="404">
        <f t="shared" si="31"/>
        <v>0</v>
      </c>
      <c r="N353" s="381">
        <f t="shared" si="33"/>
        <v>0</v>
      </c>
      <c r="O353" s="391"/>
      <c r="P353" s="392"/>
      <c r="Q353" s="392"/>
      <c r="R353" s="393"/>
      <c r="S353" s="394"/>
      <c r="T353" s="470"/>
    </row>
    <row r="354" spans="1:20" s="3" customFormat="1" x14ac:dyDescent="0.2">
      <c r="A354" s="428">
        <f>'Est. of Hours'!A354</f>
        <v>0</v>
      </c>
      <c r="B354" s="653">
        <f>'Est. of Hours'!B354</f>
        <v>0</v>
      </c>
      <c r="C354" s="653"/>
      <c r="D354" s="653"/>
      <c r="E354" s="351">
        <f>'Est. of Hours'!Q354</f>
        <v>0</v>
      </c>
      <c r="F354" s="443"/>
      <c r="G354" s="443"/>
      <c r="H354" s="444"/>
      <c r="I354" s="445"/>
      <c r="J354" s="367">
        <f t="shared" si="32"/>
        <v>0</v>
      </c>
      <c r="K354" s="411" t="str">
        <f t="shared" si="30"/>
        <v/>
      </c>
      <c r="L354" s="431"/>
      <c r="M354" s="404">
        <f t="shared" si="31"/>
        <v>0</v>
      </c>
      <c r="N354" s="381">
        <f t="shared" si="33"/>
        <v>0</v>
      </c>
      <c r="O354" s="391"/>
      <c r="P354" s="392"/>
      <c r="Q354" s="392"/>
      <c r="R354" s="393"/>
      <c r="S354" s="394"/>
      <c r="T354" s="470"/>
    </row>
    <row r="355" spans="1:20" s="3" customFormat="1" x14ac:dyDescent="0.2">
      <c r="A355" s="428">
        <f>'Est. of Hours'!A355</f>
        <v>0</v>
      </c>
      <c r="B355" s="653">
        <f>'Est. of Hours'!B355</f>
        <v>0</v>
      </c>
      <c r="C355" s="653"/>
      <c r="D355" s="653"/>
      <c r="E355" s="351">
        <f>'Est. of Hours'!Q355</f>
        <v>0</v>
      </c>
      <c r="F355" s="443"/>
      <c r="G355" s="443"/>
      <c r="H355" s="444"/>
      <c r="I355" s="445"/>
      <c r="J355" s="367">
        <f t="shared" si="32"/>
        <v>0</v>
      </c>
      <c r="K355" s="411" t="str">
        <f t="shared" si="30"/>
        <v/>
      </c>
      <c r="L355" s="431"/>
      <c r="M355" s="404">
        <f t="shared" si="31"/>
        <v>0</v>
      </c>
      <c r="N355" s="381">
        <f t="shared" si="33"/>
        <v>0</v>
      </c>
      <c r="O355" s="391"/>
      <c r="P355" s="392"/>
      <c r="Q355" s="392"/>
      <c r="R355" s="393"/>
      <c r="S355" s="394"/>
      <c r="T355" s="470"/>
    </row>
    <row r="356" spans="1:20" s="3" customFormat="1" x14ac:dyDescent="0.2">
      <c r="A356" s="428">
        <f>'Est. of Hours'!A356</f>
        <v>0</v>
      </c>
      <c r="B356" s="653">
        <f>'Est. of Hours'!B356</f>
        <v>0</v>
      </c>
      <c r="C356" s="653"/>
      <c r="D356" s="653"/>
      <c r="E356" s="351">
        <f>'Est. of Hours'!Q356</f>
        <v>0</v>
      </c>
      <c r="F356" s="443"/>
      <c r="G356" s="443"/>
      <c r="H356" s="444"/>
      <c r="I356" s="445"/>
      <c r="J356" s="367">
        <f t="shared" si="32"/>
        <v>0</v>
      </c>
      <c r="K356" s="411" t="str">
        <f t="shared" si="30"/>
        <v/>
      </c>
      <c r="L356" s="431"/>
      <c r="M356" s="404">
        <f t="shared" si="31"/>
        <v>0</v>
      </c>
      <c r="N356" s="381">
        <f t="shared" si="33"/>
        <v>0</v>
      </c>
      <c r="O356" s="391"/>
      <c r="P356" s="392"/>
      <c r="Q356" s="392"/>
      <c r="R356" s="393"/>
      <c r="S356" s="394"/>
      <c r="T356" s="470"/>
    </row>
    <row r="357" spans="1:20" s="3" customFormat="1" x14ac:dyDescent="0.2">
      <c r="A357" s="428">
        <f>'Est. of Hours'!A357</f>
        <v>0</v>
      </c>
      <c r="B357" s="653">
        <f>'Est. of Hours'!B357</f>
        <v>0</v>
      </c>
      <c r="C357" s="653"/>
      <c r="D357" s="653"/>
      <c r="E357" s="351">
        <f>'Est. of Hours'!Q357</f>
        <v>0</v>
      </c>
      <c r="F357" s="443"/>
      <c r="G357" s="443"/>
      <c r="H357" s="444"/>
      <c r="I357" s="445"/>
      <c r="J357" s="367">
        <f t="shared" si="32"/>
        <v>0</v>
      </c>
      <c r="K357" s="411" t="str">
        <f t="shared" si="30"/>
        <v/>
      </c>
      <c r="L357" s="431"/>
      <c r="M357" s="404">
        <f t="shared" si="31"/>
        <v>0</v>
      </c>
      <c r="N357" s="381">
        <f t="shared" si="33"/>
        <v>0</v>
      </c>
      <c r="O357" s="391"/>
      <c r="P357" s="392"/>
      <c r="Q357" s="392"/>
      <c r="R357" s="393"/>
      <c r="S357" s="394"/>
      <c r="T357" s="470"/>
    </row>
    <row r="358" spans="1:20" s="3" customFormat="1" x14ac:dyDescent="0.2">
      <c r="A358" s="428">
        <f>'Est. of Hours'!A358</f>
        <v>0</v>
      </c>
      <c r="B358" s="653">
        <f>'Est. of Hours'!B358</f>
        <v>0</v>
      </c>
      <c r="C358" s="653"/>
      <c r="D358" s="653"/>
      <c r="E358" s="351">
        <f>'Est. of Hours'!Q358</f>
        <v>0</v>
      </c>
      <c r="F358" s="443"/>
      <c r="G358" s="443"/>
      <c r="H358" s="444"/>
      <c r="I358" s="445"/>
      <c r="J358" s="367">
        <f t="shared" si="32"/>
        <v>0</v>
      </c>
      <c r="K358" s="411" t="str">
        <f t="shared" si="30"/>
        <v/>
      </c>
      <c r="L358" s="431"/>
      <c r="M358" s="404">
        <f t="shared" si="31"/>
        <v>0</v>
      </c>
      <c r="N358" s="381">
        <f t="shared" si="33"/>
        <v>0</v>
      </c>
      <c r="O358" s="391"/>
      <c r="P358" s="392"/>
      <c r="Q358" s="392"/>
      <c r="R358" s="393"/>
      <c r="S358" s="394"/>
      <c r="T358" s="470"/>
    </row>
    <row r="359" spans="1:20" s="3" customFormat="1" x14ac:dyDescent="0.2">
      <c r="A359" s="428">
        <f>'Est. of Hours'!A359</f>
        <v>0</v>
      </c>
      <c r="B359" s="653">
        <f>'Est. of Hours'!B359</f>
        <v>0</v>
      </c>
      <c r="C359" s="653"/>
      <c r="D359" s="653"/>
      <c r="E359" s="351">
        <f>'Est. of Hours'!Q359</f>
        <v>0</v>
      </c>
      <c r="F359" s="443"/>
      <c r="G359" s="443"/>
      <c r="H359" s="444"/>
      <c r="I359" s="445"/>
      <c r="J359" s="367">
        <f t="shared" si="32"/>
        <v>0</v>
      </c>
      <c r="K359" s="411" t="str">
        <f t="shared" si="30"/>
        <v/>
      </c>
      <c r="L359" s="431"/>
      <c r="M359" s="404">
        <f t="shared" si="31"/>
        <v>0</v>
      </c>
      <c r="N359" s="381">
        <f t="shared" si="33"/>
        <v>0</v>
      </c>
      <c r="O359" s="391"/>
      <c r="P359" s="392"/>
      <c r="Q359" s="392"/>
      <c r="R359" s="393"/>
      <c r="S359" s="394"/>
      <c r="T359" s="470"/>
    </row>
    <row r="360" spans="1:20" s="3" customFormat="1" x14ac:dyDescent="0.2">
      <c r="A360" s="428">
        <f>'Est. of Hours'!A360</f>
        <v>0</v>
      </c>
      <c r="B360" s="653">
        <f>'Est. of Hours'!B360</f>
        <v>0</v>
      </c>
      <c r="C360" s="653"/>
      <c r="D360" s="653"/>
      <c r="E360" s="351">
        <f>'Est. of Hours'!Q360</f>
        <v>0</v>
      </c>
      <c r="F360" s="443"/>
      <c r="G360" s="443"/>
      <c r="H360" s="444"/>
      <c r="I360" s="445"/>
      <c r="J360" s="367">
        <f t="shared" si="32"/>
        <v>0</v>
      </c>
      <c r="K360" s="411" t="str">
        <f t="shared" si="30"/>
        <v/>
      </c>
      <c r="L360" s="431"/>
      <c r="M360" s="404">
        <f t="shared" si="31"/>
        <v>0</v>
      </c>
      <c r="N360" s="381">
        <f t="shared" si="33"/>
        <v>0</v>
      </c>
      <c r="O360" s="391"/>
      <c r="P360" s="392"/>
      <c r="Q360" s="392"/>
      <c r="R360" s="393"/>
      <c r="S360" s="394"/>
      <c r="T360" s="470"/>
    </row>
    <row r="361" spans="1:20" s="3" customFormat="1" x14ac:dyDescent="0.2">
      <c r="A361" s="428">
        <f>'Est. of Hours'!A361</f>
        <v>0</v>
      </c>
      <c r="B361" s="653">
        <f>'Est. of Hours'!B361</f>
        <v>0</v>
      </c>
      <c r="C361" s="653"/>
      <c r="D361" s="653"/>
      <c r="E361" s="351">
        <f>'Est. of Hours'!Q361</f>
        <v>0</v>
      </c>
      <c r="F361" s="443"/>
      <c r="G361" s="443"/>
      <c r="H361" s="444"/>
      <c r="I361" s="445"/>
      <c r="J361" s="367">
        <f t="shared" si="32"/>
        <v>0</v>
      </c>
      <c r="K361" s="411" t="str">
        <f t="shared" si="30"/>
        <v/>
      </c>
      <c r="L361" s="431"/>
      <c r="M361" s="404">
        <f t="shared" si="31"/>
        <v>0</v>
      </c>
      <c r="N361" s="381">
        <f t="shared" si="33"/>
        <v>0</v>
      </c>
      <c r="O361" s="391"/>
      <c r="P361" s="392"/>
      <c r="Q361" s="392"/>
      <c r="R361" s="393"/>
      <c r="S361" s="394"/>
      <c r="T361" s="470"/>
    </row>
    <row r="362" spans="1:20" s="3" customFormat="1" x14ac:dyDescent="0.2">
      <c r="A362" s="428">
        <f>'Est. of Hours'!A362</f>
        <v>0</v>
      </c>
      <c r="B362" s="653">
        <f>'Est. of Hours'!B362</f>
        <v>0</v>
      </c>
      <c r="C362" s="653"/>
      <c r="D362" s="653"/>
      <c r="E362" s="351">
        <f>'Est. of Hours'!Q362</f>
        <v>0</v>
      </c>
      <c r="F362" s="443"/>
      <c r="G362" s="443"/>
      <c r="H362" s="444"/>
      <c r="I362" s="445"/>
      <c r="J362" s="367">
        <f t="shared" si="32"/>
        <v>0</v>
      </c>
      <c r="K362" s="411" t="str">
        <f t="shared" si="30"/>
        <v/>
      </c>
      <c r="L362" s="431"/>
      <c r="M362" s="404">
        <f t="shared" si="31"/>
        <v>0</v>
      </c>
      <c r="N362" s="381">
        <f t="shared" si="33"/>
        <v>0</v>
      </c>
      <c r="O362" s="391"/>
      <c r="P362" s="392"/>
      <c r="Q362" s="392"/>
      <c r="R362" s="393"/>
      <c r="S362" s="394"/>
      <c r="T362" s="470"/>
    </row>
    <row r="363" spans="1:20" s="3" customFormat="1" x14ac:dyDescent="0.2">
      <c r="A363" s="428">
        <f>'Est. of Hours'!A363</f>
        <v>0</v>
      </c>
      <c r="B363" s="653">
        <f>'Est. of Hours'!B363</f>
        <v>0</v>
      </c>
      <c r="C363" s="653"/>
      <c r="D363" s="653"/>
      <c r="E363" s="351">
        <f>'Est. of Hours'!Q363</f>
        <v>0</v>
      </c>
      <c r="F363" s="443"/>
      <c r="G363" s="443"/>
      <c r="H363" s="444"/>
      <c r="I363" s="445"/>
      <c r="J363" s="367">
        <f t="shared" si="32"/>
        <v>0</v>
      </c>
      <c r="K363" s="411" t="str">
        <f t="shared" si="30"/>
        <v/>
      </c>
      <c r="L363" s="431"/>
      <c r="M363" s="404">
        <f t="shared" si="31"/>
        <v>0</v>
      </c>
      <c r="N363" s="381">
        <f t="shared" si="33"/>
        <v>0</v>
      </c>
      <c r="O363" s="391"/>
      <c r="P363" s="392"/>
      <c r="Q363" s="392"/>
      <c r="R363" s="393"/>
      <c r="S363" s="394"/>
      <c r="T363" s="470"/>
    </row>
    <row r="364" spans="1:20" s="3" customFormat="1" x14ac:dyDescent="0.2">
      <c r="A364" s="428">
        <f>'Est. of Hours'!A364</f>
        <v>0</v>
      </c>
      <c r="B364" s="653">
        <f>'Est. of Hours'!B364</f>
        <v>0</v>
      </c>
      <c r="C364" s="653"/>
      <c r="D364" s="653"/>
      <c r="E364" s="351">
        <f>'Est. of Hours'!Q364</f>
        <v>0</v>
      </c>
      <c r="F364" s="443"/>
      <c r="G364" s="443"/>
      <c r="H364" s="444"/>
      <c r="I364" s="445"/>
      <c r="J364" s="367">
        <f t="shared" si="32"/>
        <v>0</v>
      </c>
      <c r="K364" s="411" t="str">
        <f t="shared" si="30"/>
        <v/>
      </c>
      <c r="L364" s="431"/>
      <c r="M364" s="404">
        <f t="shared" si="31"/>
        <v>0</v>
      </c>
      <c r="N364" s="381">
        <f t="shared" si="33"/>
        <v>0</v>
      </c>
      <c r="O364" s="391"/>
      <c r="P364" s="392"/>
      <c r="Q364" s="392"/>
      <c r="R364" s="393"/>
      <c r="S364" s="394"/>
      <c r="T364" s="470"/>
    </row>
    <row r="365" spans="1:20" s="3" customFormat="1" x14ac:dyDescent="0.2">
      <c r="A365" s="428">
        <f>'Est. of Hours'!A365</f>
        <v>0</v>
      </c>
      <c r="B365" s="653">
        <f>'Est. of Hours'!B365</f>
        <v>0</v>
      </c>
      <c r="C365" s="653"/>
      <c r="D365" s="653"/>
      <c r="E365" s="351">
        <f>'Est. of Hours'!Q365</f>
        <v>0</v>
      </c>
      <c r="F365" s="443"/>
      <c r="G365" s="443"/>
      <c r="H365" s="444"/>
      <c r="I365" s="445"/>
      <c r="J365" s="367">
        <f t="shared" si="32"/>
        <v>0</v>
      </c>
      <c r="K365" s="411" t="str">
        <f t="shared" si="30"/>
        <v/>
      </c>
      <c r="L365" s="431"/>
      <c r="M365" s="404">
        <f t="shared" si="31"/>
        <v>0</v>
      </c>
      <c r="N365" s="381">
        <f t="shared" si="33"/>
        <v>0</v>
      </c>
      <c r="O365" s="391"/>
      <c r="P365" s="392"/>
      <c r="Q365" s="392"/>
      <c r="R365" s="393"/>
      <c r="S365" s="394"/>
      <c r="T365" s="470"/>
    </row>
    <row r="366" spans="1:20" s="3" customFormat="1" x14ac:dyDescent="0.2">
      <c r="A366" s="428">
        <f>'Est. of Hours'!A366</f>
        <v>0</v>
      </c>
      <c r="B366" s="653">
        <f>'Est. of Hours'!B366</f>
        <v>0</v>
      </c>
      <c r="C366" s="653"/>
      <c r="D366" s="653"/>
      <c r="E366" s="351">
        <f>'Est. of Hours'!Q366</f>
        <v>0</v>
      </c>
      <c r="F366" s="443"/>
      <c r="G366" s="443"/>
      <c r="H366" s="444"/>
      <c r="I366" s="445"/>
      <c r="J366" s="367">
        <f t="shared" si="32"/>
        <v>0</v>
      </c>
      <c r="K366" s="411" t="str">
        <f t="shared" si="30"/>
        <v/>
      </c>
      <c r="L366" s="431"/>
      <c r="M366" s="404">
        <f t="shared" si="31"/>
        <v>0</v>
      </c>
      <c r="N366" s="381">
        <f t="shared" si="33"/>
        <v>0</v>
      </c>
      <c r="O366" s="391"/>
      <c r="P366" s="392"/>
      <c r="Q366" s="392"/>
      <c r="R366" s="393"/>
      <c r="S366" s="394"/>
      <c r="T366" s="470"/>
    </row>
    <row r="367" spans="1:20" s="3" customFormat="1" x14ac:dyDescent="0.2">
      <c r="A367" s="428">
        <f>'Est. of Hours'!A367</f>
        <v>0</v>
      </c>
      <c r="B367" s="653">
        <f>'Est. of Hours'!B367</f>
        <v>0</v>
      </c>
      <c r="C367" s="653"/>
      <c r="D367" s="653"/>
      <c r="E367" s="351">
        <f>'Est. of Hours'!Q367</f>
        <v>0</v>
      </c>
      <c r="F367" s="443"/>
      <c r="G367" s="443"/>
      <c r="H367" s="444"/>
      <c r="I367" s="445"/>
      <c r="J367" s="367">
        <f t="shared" si="32"/>
        <v>0</v>
      </c>
      <c r="K367" s="411" t="str">
        <f t="shared" si="30"/>
        <v/>
      </c>
      <c r="L367" s="431"/>
      <c r="M367" s="404">
        <f t="shared" si="31"/>
        <v>0</v>
      </c>
      <c r="N367" s="381">
        <f t="shared" si="33"/>
        <v>0</v>
      </c>
      <c r="O367" s="391"/>
      <c r="P367" s="392"/>
      <c r="Q367" s="392"/>
      <c r="R367" s="393"/>
      <c r="S367" s="394"/>
      <c r="T367" s="470"/>
    </row>
    <row r="368" spans="1:20" s="3" customFormat="1" x14ac:dyDescent="0.2">
      <c r="A368" s="428">
        <f>'Est. of Hours'!A368</f>
        <v>0</v>
      </c>
      <c r="B368" s="653">
        <f>'Est. of Hours'!B368</f>
        <v>0</v>
      </c>
      <c r="C368" s="653"/>
      <c r="D368" s="653"/>
      <c r="E368" s="351">
        <f>'Est. of Hours'!Q368</f>
        <v>0</v>
      </c>
      <c r="F368" s="443"/>
      <c r="G368" s="443"/>
      <c r="H368" s="444"/>
      <c r="I368" s="445"/>
      <c r="J368" s="367">
        <f t="shared" si="32"/>
        <v>0</v>
      </c>
      <c r="K368" s="411" t="str">
        <f t="shared" si="30"/>
        <v/>
      </c>
      <c r="L368" s="431"/>
      <c r="M368" s="404">
        <f t="shared" si="31"/>
        <v>0</v>
      </c>
      <c r="N368" s="381">
        <f t="shared" si="33"/>
        <v>0</v>
      </c>
      <c r="O368" s="391"/>
      <c r="P368" s="392"/>
      <c r="Q368" s="392"/>
      <c r="R368" s="393"/>
      <c r="S368" s="394"/>
      <c r="T368" s="470"/>
    </row>
    <row r="369" spans="1:20" s="3" customFormat="1" x14ac:dyDescent="0.2">
      <c r="A369" s="428">
        <f>'Est. of Hours'!A369</f>
        <v>0</v>
      </c>
      <c r="B369" s="653">
        <f>'Est. of Hours'!B369</f>
        <v>0</v>
      </c>
      <c r="C369" s="653"/>
      <c r="D369" s="653"/>
      <c r="E369" s="351">
        <f>'Est. of Hours'!Q369</f>
        <v>0</v>
      </c>
      <c r="F369" s="443"/>
      <c r="G369" s="443"/>
      <c r="H369" s="444"/>
      <c r="I369" s="445"/>
      <c r="J369" s="367">
        <f t="shared" si="32"/>
        <v>0</v>
      </c>
      <c r="K369" s="411" t="str">
        <f t="shared" si="30"/>
        <v/>
      </c>
      <c r="L369" s="431"/>
      <c r="M369" s="404">
        <f t="shared" si="31"/>
        <v>0</v>
      </c>
      <c r="N369" s="381">
        <f t="shared" si="33"/>
        <v>0</v>
      </c>
      <c r="O369" s="391"/>
      <c r="P369" s="392"/>
      <c r="Q369" s="392"/>
      <c r="R369" s="393"/>
      <c r="S369" s="394"/>
      <c r="T369" s="470"/>
    </row>
    <row r="370" spans="1:20" s="3" customFormat="1" x14ac:dyDescent="0.2">
      <c r="A370" s="428">
        <f>'Est. of Hours'!A370</f>
        <v>0</v>
      </c>
      <c r="B370" s="653">
        <f>'Est. of Hours'!B370</f>
        <v>0</v>
      </c>
      <c r="C370" s="653"/>
      <c r="D370" s="653"/>
      <c r="E370" s="351">
        <f>'Est. of Hours'!Q370</f>
        <v>0</v>
      </c>
      <c r="F370" s="443"/>
      <c r="G370" s="443"/>
      <c r="H370" s="444"/>
      <c r="I370" s="445"/>
      <c r="J370" s="367">
        <f t="shared" si="32"/>
        <v>0</v>
      </c>
      <c r="K370" s="411" t="str">
        <f t="shared" si="30"/>
        <v/>
      </c>
      <c r="L370" s="431"/>
      <c r="M370" s="404">
        <f t="shared" si="31"/>
        <v>0</v>
      </c>
      <c r="N370" s="381">
        <f t="shared" si="33"/>
        <v>0</v>
      </c>
      <c r="O370" s="391"/>
      <c r="P370" s="392"/>
      <c r="Q370" s="392"/>
      <c r="R370" s="393"/>
      <c r="S370" s="394"/>
      <c r="T370" s="470"/>
    </row>
    <row r="371" spans="1:20" s="3" customFormat="1" ht="15.75" thickBot="1" x14ac:dyDescent="0.25">
      <c r="A371" s="428">
        <f>'Est. of Hours'!A371</f>
        <v>0</v>
      </c>
      <c r="B371" s="653">
        <f>'Est. of Hours'!B371</f>
        <v>0</v>
      </c>
      <c r="C371" s="653"/>
      <c r="D371" s="653"/>
      <c r="E371" s="352">
        <f>'Est. of Hours'!Q371</f>
        <v>0</v>
      </c>
      <c r="F371" s="446"/>
      <c r="G371" s="446"/>
      <c r="H371" s="447"/>
      <c r="I371" s="448"/>
      <c r="J371" s="368">
        <f t="shared" si="32"/>
        <v>0</v>
      </c>
      <c r="K371" s="412" t="str">
        <f t="shared" si="30"/>
        <v/>
      </c>
      <c r="L371" s="432"/>
      <c r="M371" s="405">
        <f t="shared" si="31"/>
        <v>0</v>
      </c>
      <c r="N371" s="382">
        <f t="shared" si="33"/>
        <v>0</v>
      </c>
      <c r="O371" s="395"/>
      <c r="P371" s="396"/>
      <c r="Q371" s="396"/>
      <c r="R371" s="397"/>
      <c r="S371" s="398"/>
      <c r="T371" s="470"/>
    </row>
    <row r="372" spans="1:20" s="3" customFormat="1" ht="15" customHeight="1" thickBot="1" x14ac:dyDescent="0.25">
      <c r="A372" s="658" t="str">
        <f>'Est. of Hours'!A372</f>
        <v>XI.  User Defined Task 11</v>
      </c>
      <c r="B372" s="659"/>
      <c r="C372" s="659"/>
      <c r="D372" s="659"/>
      <c r="E372" s="355">
        <f>'Est. of Hours'!Q372</f>
        <v>0</v>
      </c>
      <c r="F372" s="436"/>
      <c r="G372" s="436"/>
      <c r="H372" s="437"/>
      <c r="I372" s="438"/>
      <c r="J372" s="383">
        <f t="shared" si="32"/>
        <v>0</v>
      </c>
      <c r="K372" s="413" t="str">
        <f t="shared" si="30"/>
        <v/>
      </c>
      <c r="L372" s="433"/>
      <c r="M372" s="406">
        <f t="shared" si="31"/>
        <v>0</v>
      </c>
      <c r="N372" s="385">
        <f t="shared" si="33"/>
        <v>0</v>
      </c>
      <c r="O372" s="373">
        <f t="shared" ref="O372:S372" si="35">ROUND(SUM(O373:O407),2)</f>
        <v>0</v>
      </c>
      <c r="P372" s="374">
        <f t="shared" si="35"/>
        <v>0</v>
      </c>
      <c r="Q372" s="374">
        <f t="shared" si="35"/>
        <v>0</v>
      </c>
      <c r="R372" s="375">
        <f t="shared" si="35"/>
        <v>0</v>
      </c>
      <c r="S372" s="376">
        <f t="shared" si="35"/>
        <v>0</v>
      </c>
      <c r="T372" s="470"/>
    </row>
    <row r="373" spans="1:20" s="3" customFormat="1" x14ac:dyDescent="0.2">
      <c r="A373" s="427">
        <f>'Est. of Hours'!A373</f>
        <v>0</v>
      </c>
      <c r="B373" s="653">
        <f>'Est. of Hours'!B373</f>
        <v>0</v>
      </c>
      <c r="C373" s="653"/>
      <c r="D373" s="653"/>
      <c r="E373" s="353">
        <f>'Est. of Hours'!Q373</f>
        <v>0</v>
      </c>
      <c r="F373" s="439"/>
      <c r="G373" s="439"/>
      <c r="H373" s="449"/>
      <c r="I373" s="450"/>
      <c r="J373" s="366">
        <f t="shared" si="32"/>
        <v>0</v>
      </c>
      <c r="K373" s="414" t="str">
        <f t="shared" si="30"/>
        <v/>
      </c>
      <c r="L373" s="434"/>
      <c r="M373" s="403">
        <f t="shared" si="31"/>
        <v>0</v>
      </c>
      <c r="N373" s="380">
        <f t="shared" si="33"/>
        <v>0</v>
      </c>
      <c r="O373" s="386"/>
      <c r="P373" s="387"/>
      <c r="Q373" s="388"/>
      <c r="R373" s="389"/>
      <c r="S373" s="390"/>
      <c r="T373" s="470"/>
    </row>
    <row r="374" spans="1:20" s="3" customFormat="1" ht="15" customHeight="1" x14ac:dyDescent="0.2">
      <c r="A374" s="427">
        <f>'Est. of Hours'!A374</f>
        <v>0</v>
      </c>
      <c r="B374" s="653">
        <f>'Est. of Hours'!B374</f>
        <v>0</v>
      </c>
      <c r="C374" s="653"/>
      <c r="D374" s="653"/>
      <c r="E374" s="351">
        <f>'Est. of Hours'!Q374</f>
        <v>0</v>
      </c>
      <c r="F374" s="443"/>
      <c r="G374" s="443"/>
      <c r="H374" s="444"/>
      <c r="I374" s="445"/>
      <c r="J374" s="367">
        <f t="shared" si="32"/>
        <v>0</v>
      </c>
      <c r="K374" s="411" t="str">
        <f t="shared" si="30"/>
        <v/>
      </c>
      <c r="L374" s="431"/>
      <c r="M374" s="404">
        <f t="shared" si="31"/>
        <v>0</v>
      </c>
      <c r="N374" s="381">
        <f t="shared" si="33"/>
        <v>0</v>
      </c>
      <c r="O374" s="391"/>
      <c r="P374" s="392"/>
      <c r="Q374" s="392"/>
      <c r="R374" s="393"/>
      <c r="S374" s="394"/>
      <c r="T374" s="470"/>
    </row>
    <row r="375" spans="1:20" s="3" customFormat="1" ht="15" customHeight="1" x14ac:dyDescent="0.2">
      <c r="A375" s="428">
        <f>'Est. of Hours'!A375</f>
        <v>0</v>
      </c>
      <c r="B375" s="653">
        <f>'Est. of Hours'!B375</f>
        <v>0</v>
      </c>
      <c r="C375" s="653"/>
      <c r="D375" s="653"/>
      <c r="E375" s="351">
        <f>'Est. of Hours'!Q375</f>
        <v>0</v>
      </c>
      <c r="F375" s="443"/>
      <c r="G375" s="443"/>
      <c r="H375" s="444"/>
      <c r="I375" s="445"/>
      <c r="J375" s="367">
        <f t="shared" si="32"/>
        <v>0</v>
      </c>
      <c r="K375" s="411" t="str">
        <f t="shared" si="30"/>
        <v/>
      </c>
      <c r="L375" s="431"/>
      <c r="M375" s="404">
        <f t="shared" si="31"/>
        <v>0</v>
      </c>
      <c r="N375" s="381">
        <f t="shared" si="33"/>
        <v>0</v>
      </c>
      <c r="O375" s="391"/>
      <c r="P375" s="392"/>
      <c r="Q375" s="392"/>
      <c r="R375" s="393"/>
      <c r="S375" s="394"/>
      <c r="T375" s="470"/>
    </row>
    <row r="376" spans="1:20" s="3" customFormat="1" ht="15" customHeight="1" x14ac:dyDescent="0.2">
      <c r="A376" s="428">
        <f>'Est. of Hours'!A376</f>
        <v>0</v>
      </c>
      <c r="B376" s="653">
        <f>'Est. of Hours'!B376</f>
        <v>0</v>
      </c>
      <c r="C376" s="653"/>
      <c r="D376" s="653"/>
      <c r="E376" s="351">
        <f>'Est. of Hours'!Q376</f>
        <v>0</v>
      </c>
      <c r="F376" s="443"/>
      <c r="G376" s="443"/>
      <c r="H376" s="444"/>
      <c r="I376" s="445"/>
      <c r="J376" s="367">
        <f t="shared" si="32"/>
        <v>0</v>
      </c>
      <c r="K376" s="411" t="str">
        <f t="shared" si="30"/>
        <v/>
      </c>
      <c r="L376" s="431"/>
      <c r="M376" s="404">
        <f t="shared" si="31"/>
        <v>0</v>
      </c>
      <c r="N376" s="381">
        <f t="shared" si="33"/>
        <v>0</v>
      </c>
      <c r="O376" s="391"/>
      <c r="P376" s="392"/>
      <c r="Q376" s="392"/>
      <c r="R376" s="393"/>
      <c r="S376" s="394"/>
      <c r="T376" s="470"/>
    </row>
    <row r="377" spans="1:20" s="3" customFormat="1" ht="15" customHeight="1" x14ac:dyDescent="0.2">
      <c r="A377" s="428">
        <f>'Est. of Hours'!A377</f>
        <v>0</v>
      </c>
      <c r="B377" s="653">
        <f>'Est. of Hours'!B377</f>
        <v>0</v>
      </c>
      <c r="C377" s="653"/>
      <c r="D377" s="653"/>
      <c r="E377" s="351">
        <f>'Est. of Hours'!Q377</f>
        <v>0</v>
      </c>
      <c r="F377" s="443"/>
      <c r="G377" s="443"/>
      <c r="H377" s="444"/>
      <c r="I377" s="445"/>
      <c r="J377" s="367">
        <f t="shared" si="32"/>
        <v>0</v>
      </c>
      <c r="K377" s="411" t="str">
        <f t="shared" si="30"/>
        <v/>
      </c>
      <c r="L377" s="431"/>
      <c r="M377" s="404">
        <f t="shared" si="31"/>
        <v>0</v>
      </c>
      <c r="N377" s="381">
        <f t="shared" si="33"/>
        <v>0</v>
      </c>
      <c r="O377" s="391"/>
      <c r="P377" s="392"/>
      <c r="Q377" s="392"/>
      <c r="R377" s="393"/>
      <c r="S377" s="394"/>
      <c r="T377" s="470"/>
    </row>
    <row r="378" spans="1:20" s="3" customFormat="1" ht="15" customHeight="1" x14ac:dyDescent="0.2">
      <c r="A378" s="428">
        <f>'Est. of Hours'!A378</f>
        <v>0</v>
      </c>
      <c r="B378" s="653">
        <f>'Est. of Hours'!B378</f>
        <v>0</v>
      </c>
      <c r="C378" s="653"/>
      <c r="D378" s="653"/>
      <c r="E378" s="351">
        <f>'Est. of Hours'!Q378</f>
        <v>0</v>
      </c>
      <c r="F378" s="443"/>
      <c r="G378" s="443"/>
      <c r="H378" s="444"/>
      <c r="I378" s="445"/>
      <c r="J378" s="367">
        <f t="shared" si="32"/>
        <v>0</v>
      </c>
      <c r="K378" s="411" t="str">
        <f t="shared" si="30"/>
        <v/>
      </c>
      <c r="L378" s="431"/>
      <c r="M378" s="404">
        <f t="shared" si="31"/>
        <v>0</v>
      </c>
      <c r="N378" s="381">
        <f t="shared" si="33"/>
        <v>0</v>
      </c>
      <c r="O378" s="391"/>
      <c r="P378" s="392"/>
      <c r="Q378" s="392"/>
      <c r="R378" s="393"/>
      <c r="S378" s="394"/>
      <c r="T378" s="470"/>
    </row>
    <row r="379" spans="1:20" s="3" customFormat="1" x14ac:dyDescent="0.2">
      <c r="A379" s="428">
        <f>'Est. of Hours'!A379</f>
        <v>0</v>
      </c>
      <c r="B379" s="653">
        <f>'Est. of Hours'!B379</f>
        <v>0</v>
      </c>
      <c r="C379" s="653"/>
      <c r="D379" s="653"/>
      <c r="E379" s="351">
        <f>'Est. of Hours'!Q379</f>
        <v>0</v>
      </c>
      <c r="F379" s="443"/>
      <c r="G379" s="443"/>
      <c r="H379" s="444"/>
      <c r="I379" s="445"/>
      <c r="J379" s="367">
        <f t="shared" si="32"/>
        <v>0</v>
      </c>
      <c r="K379" s="411" t="str">
        <f t="shared" si="30"/>
        <v/>
      </c>
      <c r="L379" s="431"/>
      <c r="M379" s="404">
        <f t="shared" si="31"/>
        <v>0</v>
      </c>
      <c r="N379" s="381">
        <f t="shared" si="33"/>
        <v>0</v>
      </c>
      <c r="O379" s="391"/>
      <c r="P379" s="392"/>
      <c r="Q379" s="392"/>
      <c r="R379" s="393"/>
      <c r="S379" s="394"/>
      <c r="T379" s="470"/>
    </row>
    <row r="380" spans="1:20" s="3" customFormat="1" x14ac:dyDescent="0.2">
      <c r="A380" s="428">
        <f>'Est. of Hours'!A380</f>
        <v>0</v>
      </c>
      <c r="B380" s="653">
        <f>'Est. of Hours'!B380</f>
        <v>0</v>
      </c>
      <c r="C380" s="653"/>
      <c r="D380" s="653"/>
      <c r="E380" s="351">
        <f>'Est. of Hours'!Q380</f>
        <v>0</v>
      </c>
      <c r="F380" s="443"/>
      <c r="G380" s="443"/>
      <c r="H380" s="444"/>
      <c r="I380" s="445"/>
      <c r="J380" s="367">
        <f t="shared" si="32"/>
        <v>0</v>
      </c>
      <c r="K380" s="411" t="str">
        <f t="shared" si="30"/>
        <v/>
      </c>
      <c r="L380" s="431"/>
      <c r="M380" s="404">
        <f t="shared" si="31"/>
        <v>0</v>
      </c>
      <c r="N380" s="381">
        <f t="shared" si="33"/>
        <v>0</v>
      </c>
      <c r="O380" s="391"/>
      <c r="P380" s="392"/>
      <c r="Q380" s="392"/>
      <c r="R380" s="393"/>
      <c r="S380" s="394"/>
      <c r="T380" s="470"/>
    </row>
    <row r="381" spans="1:20" s="3" customFormat="1" x14ac:dyDescent="0.2">
      <c r="A381" s="428">
        <f>'Est. of Hours'!A381</f>
        <v>0</v>
      </c>
      <c r="B381" s="653">
        <f>'Est. of Hours'!B381</f>
        <v>0</v>
      </c>
      <c r="C381" s="653"/>
      <c r="D381" s="653"/>
      <c r="E381" s="351">
        <f>'Est. of Hours'!Q381</f>
        <v>0</v>
      </c>
      <c r="F381" s="443"/>
      <c r="G381" s="443"/>
      <c r="H381" s="444"/>
      <c r="I381" s="445"/>
      <c r="J381" s="367">
        <f t="shared" si="32"/>
        <v>0</v>
      </c>
      <c r="K381" s="411" t="str">
        <f t="shared" si="30"/>
        <v/>
      </c>
      <c r="L381" s="431"/>
      <c r="M381" s="404">
        <f t="shared" si="31"/>
        <v>0</v>
      </c>
      <c r="N381" s="381">
        <f t="shared" si="33"/>
        <v>0</v>
      </c>
      <c r="O381" s="391"/>
      <c r="P381" s="392"/>
      <c r="Q381" s="392"/>
      <c r="R381" s="393"/>
      <c r="S381" s="394"/>
      <c r="T381" s="470"/>
    </row>
    <row r="382" spans="1:20" s="3" customFormat="1" x14ac:dyDescent="0.2">
      <c r="A382" s="428">
        <f>'Est. of Hours'!A382</f>
        <v>0</v>
      </c>
      <c r="B382" s="653">
        <f>'Est. of Hours'!B382</f>
        <v>0</v>
      </c>
      <c r="C382" s="653"/>
      <c r="D382" s="653"/>
      <c r="E382" s="351">
        <f>'Est. of Hours'!Q382</f>
        <v>0</v>
      </c>
      <c r="F382" s="443"/>
      <c r="G382" s="443"/>
      <c r="H382" s="444"/>
      <c r="I382" s="445"/>
      <c r="J382" s="367">
        <f t="shared" si="32"/>
        <v>0</v>
      </c>
      <c r="K382" s="411" t="str">
        <f t="shared" si="30"/>
        <v/>
      </c>
      <c r="L382" s="431"/>
      <c r="M382" s="404">
        <f t="shared" si="31"/>
        <v>0</v>
      </c>
      <c r="N382" s="381">
        <f t="shared" si="33"/>
        <v>0</v>
      </c>
      <c r="O382" s="391"/>
      <c r="P382" s="392"/>
      <c r="Q382" s="392"/>
      <c r="R382" s="393"/>
      <c r="S382" s="394"/>
      <c r="T382" s="470"/>
    </row>
    <row r="383" spans="1:20" s="3" customFormat="1" x14ac:dyDescent="0.2">
      <c r="A383" s="428">
        <f>'Est. of Hours'!A383</f>
        <v>0</v>
      </c>
      <c r="B383" s="653">
        <f>'Est. of Hours'!B383</f>
        <v>0</v>
      </c>
      <c r="C383" s="653"/>
      <c r="D383" s="653"/>
      <c r="E383" s="351">
        <f>'Est. of Hours'!Q383</f>
        <v>0</v>
      </c>
      <c r="F383" s="443"/>
      <c r="G383" s="443"/>
      <c r="H383" s="444"/>
      <c r="I383" s="445"/>
      <c r="J383" s="367">
        <f t="shared" si="32"/>
        <v>0</v>
      </c>
      <c r="K383" s="411" t="str">
        <f t="shared" si="30"/>
        <v/>
      </c>
      <c r="L383" s="431"/>
      <c r="M383" s="404">
        <f t="shared" si="31"/>
        <v>0</v>
      </c>
      <c r="N383" s="381">
        <f t="shared" si="33"/>
        <v>0</v>
      </c>
      <c r="O383" s="391"/>
      <c r="P383" s="392"/>
      <c r="Q383" s="392"/>
      <c r="R383" s="393"/>
      <c r="S383" s="394"/>
      <c r="T383" s="470"/>
    </row>
    <row r="384" spans="1:20" s="3" customFormat="1" x14ac:dyDescent="0.2">
      <c r="A384" s="428">
        <f>'Est. of Hours'!A384</f>
        <v>0</v>
      </c>
      <c r="B384" s="653">
        <f>'Est. of Hours'!B384</f>
        <v>0</v>
      </c>
      <c r="C384" s="653"/>
      <c r="D384" s="653"/>
      <c r="E384" s="351">
        <f>'Est. of Hours'!Q384</f>
        <v>0</v>
      </c>
      <c r="F384" s="443"/>
      <c r="G384" s="443"/>
      <c r="H384" s="444"/>
      <c r="I384" s="445"/>
      <c r="J384" s="367">
        <f t="shared" si="32"/>
        <v>0</v>
      </c>
      <c r="K384" s="411" t="str">
        <f t="shared" si="30"/>
        <v/>
      </c>
      <c r="L384" s="431"/>
      <c r="M384" s="404">
        <f t="shared" si="31"/>
        <v>0</v>
      </c>
      <c r="N384" s="381">
        <f t="shared" si="33"/>
        <v>0</v>
      </c>
      <c r="O384" s="391"/>
      <c r="P384" s="392"/>
      <c r="Q384" s="392"/>
      <c r="R384" s="393"/>
      <c r="S384" s="394"/>
      <c r="T384" s="470"/>
    </row>
    <row r="385" spans="1:20" s="3" customFormat="1" x14ac:dyDescent="0.2">
      <c r="A385" s="428">
        <f>'Est. of Hours'!A385</f>
        <v>0</v>
      </c>
      <c r="B385" s="653">
        <f>'Est. of Hours'!B385</f>
        <v>0</v>
      </c>
      <c r="C385" s="653"/>
      <c r="D385" s="653"/>
      <c r="E385" s="351">
        <f>'Est. of Hours'!Q385</f>
        <v>0</v>
      </c>
      <c r="F385" s="443"/>
      <c r="G385" s="443"/>
      <c r="H385" s="444"/>
      <c r="I385" s="445"/>
      <c r="J385" s="367">
        <f t="shared" si="32"/>
        <v>0</v>
      </c>
      <c r="K385" s="411" t="str">
        <f t="shared" si="30"/>
        <v/>
      </c>
      <c r="L385" s="431"/>
      <c r="M385" s="404">
        <f t="shared" si="31"/>
        <v>0</v>
      </c>
      <c r="N385" s="381">
        <f t="shared" si="33"/>
        <v>0</v>
      </c>
      <c r="O385" s="391"/>
      <c r="P385" s="392"/>
      <c r="Q385" s="392"/>
      <c r="R385" s="393"/>
      <c r="S385" s="394"/>
      <c r="T385" s="470"/>
    </row>
    <row r="386" spans="1:20" s="3" customFormat="1" x14ac:dyDescent="0.2">
      <c r="A386" s="428">
        <f>'Est. of Hours'!A386</f>
        <v>0</v>
      </c>
      <c r="B386" s="653">
        <f>'Est. of Hours'!B386</f>
        <v>0</v>
      </c>
      <c r="C386" s="653"/>
      <c r="D386" s="653"/>
      <c r="E386" s="351">
        <f>'Est. of Hours'!Q386</f>
        <v>0</v>
      </c>
      <c r="F386" s="443"/>
      <c r="G386" s="443"/>
      <c r="H386" s="444"/>
      <c r="I386" s="445"/>
      <c r="J386" s="367">
        <f t="shared" si="32"/>
        <v>0</v>
      </c>
      <c r="K386" s="411" t="str">
        <f t="shared" si="30"/>
        <v/>
      </c>
      <c r="L386" s="431"/>
      <c r="M386" s="404">
        <f t="shared" si="31"/>
        <v>0</v>
      </c>
      <c r="N386" s="381">
        <f t="shared" si="33"/>
        <v>0</v>
      </c>
      <c r="O386" s="391"/>
      <c r="P386" s="392"/>
      <c r="Q386" s="392"/>
      <c r="R386" s="393"/>
      <c r="S386" s="394"/>
      <c r="T386" s="470"/>
    </row>
    <row r="387" spans="1:20" s="3" customFormat="1" x14ac:dyDescent="0.2">
      <c r="A387" s="428">
        <f>'Est. of Hours'!A387</f>
        <v>0</v>
      </c>
      <c r="B387" s="653">
        <f>'Est. of Hours'!B387</f>
        <v>0</v>
      </c>
      <c r="C387" s="653"/>
      <c r="D387" s="653"/>
      <c r="E387" s="351">
        <f>'Est. of Hours'!Q387</f>
        <v>0</v>
      </c>
      <c r="F387" s="443"/>
      <c r="G387" s="443"/>
      <c r="H387" s="444"/>
      <c r="I387" s="445"/>
      <c r="J387" s="367">
        <f t="shared" si="32"/>
        <v>0</v>
      </c>
      <c r="K387" s="411" t="str">
        <f t="shared" si="30"/>
        <v/>
      </c>
      <c r="L387" s="431"/>
      <c r="M387" s="404">
        <f t="shared" si="31"/>
        <v>0</v>
      </c>
      <c r="N387" s="381">
        <f t="shared" si="33"/>
        <v>0</v>
      </c>
      <c r="O387" s="391"/>
      <c r="P387" s="392"/>
      <c r="Q387" s="392"/>
      <c r="R387" s="393"/>
      <c r="S387" s="394"/>
      <c r="T387" s="470"/>
    </row>
    <row r="388" spans="1:20" s="3" customFormat="1" x14ac:dyDescent="0.2">
      <c r="A388" s="428">
        <f>'Est. of Hours'!A388</f>
        <v>0</v>
      </c>
      <c r="B388" s="653">
        <f>'Est. of Hours'!B388</f>
        <v>0</v>
      </c>
      <c r="C388" s="653"/>
      <c r="D388" s="653"/>
      <c r="E388" s="351">
        <f>'Est. of Hours'!Q388</f>
        <v>0</v>
      </c>
      <c r="F388" s="443"/>
      <c r="G388" s="443"/>
      <c r="H388" s="444"/>
      <c r="I388" s="445"/>
      <c r="J388" s="367">
        <f t="shared" si="32"/>
        <v>0</v>
      </c>
      <c r="K388" s="411" t="str">
        <f t="shared" si="30"/>
        <v/>
      </c>
      <c r="L388" s="431"/>
      <c r="M388" s="404">
        <f t="shared" si="31"/>
        <v>0</v>
      </c>
      <c r="N388" s="381">
        <f t="shared" si="33"/>
        <v>0</v>
      </c>
      <c r="O388" s="391"/>
      <c r="P388" s="392"/>
      <c r="Q388" s="392"/>
      <c r="R388" s="393"/>
      <c r="S388" s="394"/>
      <c r="T388" s="470"/>
    </row>
    <row r="389" spans="1:20" s="3" customFormat="1" x14ac:dyDescent="0.2">
      <c r="A389" s="428">
        <f>'Est. of Hours'!A389</f>
        <v>0</v>
      </c>
      <c r="B389" s="653">
        <f>'Est. of Hours'!B389</f>
        <v>0</v>
      </c>
      <c r="C389" s="653"/>
      <c r="D389" s="653"/>
      <c r="E389" s="351">
        <f>'Est. of Hours'!Q389</f>
        <v>0</v>
      </c>
      <c r="F389" s="443"/>
      <c r="G389" s="443"/>
      <c r="H389" s="444"/>
      <c r="I389" s="445"/>
      <c r="J389" s="367">
        <f t="shared" si="32"/>
        <v>0</v>
      </c>
      <c r="K389" s="411" t="str">
        <f t="shared" si="30"/>
        <v/>
      </c>
      <c r="L389" s="431"/>
      <c r="M389" s="404">
        <f t="shared" si="31"/>
        <v>0</v>
      </c>
      <c r="N389" s="381">
        <f t="shared" si="33"/>
        <v>0</v>
      </c>
      <c r="O389" s="391"/>
      <c r="P389" s="392"/>
      <c r="Q389" s="392"/>
      <c r="R389" s="393"/>
      <c r="S389" s="394"/>
      <c r="T389" s="470"/>
    </row>
    <row r="390" spans="1:20" s="3" customFormat="1" x14ac:dyDescent="0.2">
      <c r="A390" s="428">
        <f>'Est. of Hours'!A390</f>
        <v>0</v>
      </c>
      <c r="B390" s="653">
        <f>'Est. of Hours'!B390</f>
        <v>0</v>
      </c>
      <c r="C390" s="653"/>
      <c r="D390" s="653"/>
      <c r="E390" s="351">
        <f>'Est. of Hours'!Q390</f>
        <v>0</v>
      </c>
      <c r="F390" s="443"/>
      <c r="G390" s="443"/>
      <c r="H390" s="444"/>
      <c r="I390" s="445"/>
      <c r="J390" s="367">
        <f t="shared" si="32"/>
        <v>0</v>
      </c>
      <c r="K390" s="411" t="str">
        <f t="shared" si="30"/>
        <v/>
      </c>
      <c r="L390" s="431"/>
      <c r="M390" s="404">
        <f t="shared" si="31"/>
        <v>0</v>
      </c>
      <c r="N390" s="381">
        <f t="shared" si="33"/>
        <v>0</v>
      </c>
      <c r="O390" s="391"/>
      <c r="P390" s="392"/>
      <c r="Q390" s="392"/>
      <c r="R390" s="393"/>
      <c r="S390" s="394"/>
      <c r="T390" s="470"/>
    </row>
    <row r="391" spans="1:20" s="3" customFormat="1" x14ac:dyDescent="0.2">
      <c r="A391" s="428">
        <f>'Est. of Hours'!A391</f>
        <v>0</v>
      </c>
      <c r="B391" s="653">
        <f>'Est. of Hours'!B391</f>
        <v>0</v>
      </c>
      <c r="C391" s="653"/>
      <c r="D391" s="653"/>
      <c r="E391" s="351">
        <f>'Est. of Hours'!Q391</f>
        <v>0</v>
      </c>
      <c r="F391" s="443"/>
      <c r="G391" s="443"/>
      <c r="H391" s="444"/>
      <c r="I391" s="445"/>
      <c r="J391" s="367">
        <f t="shared" si="32"/>
        <v>0</v>
      </c>
      <c r="K391" s="411" t="str">
        <f t="shared" si="30"/>
        <v/>
      </c>
      <c r="L391" s="431"/>
      <c r="M391" s="404">
        <f t="shared" si="31"/>
        <v>0</v>
      </c>
      <c r="N391" s="381">
        <f t="shared" si="33"/>
        <v>0</v>
      </c>
      <c r="O391" s="391"/>
      <c r="P391" s="392"/>
      <c r="Q391" s="392"/>
      <c r="R391" s="393"/>
      <c r="S391" s="394"/>
      <c r="T391" s="470"/>
    </row>
    <row r="392" spans="1:20" s="3" customFormat="1" x14ac:dyDescent="0.2">
      <c r="A392" s="428">
        <f>'Est. of Hours'!A392</f>
        <v>0</v>
      </c>
      <c r="B392" s="653">
        <f>'Est. of Hours'!B392</f>
        <v>0</v>
      </c>
      <c r="C392" s="653"/>
      <c r="D392" s="653"/>
      <c r="E392" s="351">
        <f>'Est. of Hours'!Q392</f>
        <v>0</v>
      </c>
      <c r="F392" s="443"/>
      <c r="G392" s="443"/>
      <c r="H392" s="444"/>
      <c r="I392" s="445"/>
      <c r="J392" s="367">
        <f t="shared" si="32"/>
        <v>0</v>
      </c>
      <c r="K392" s="411" t="str">
        <f t="shared" si="30"/>
        <v/>
      </c>
      <c r="L392" s="431"/>
      <c r="M392" s="404">
        <f t="shared" si="31"/>
        <v>0</v>
      </c>
      <c r="N392" s="381">
        <f t="shared" si="33"/>
        <v>0</v>
      </c>
      <c r="O392" s="391"/>
      <c r="P392" s="392"/>
      <c r="Q392" s="392"/>
      <c r="R392" s="393"/>
      <c r="S392" s="394"/>
      <c r="T392" s="470"/>
    </row>
    <row r="393" spans="1:20" s="3" customFormat="1" x14ac:dyDescent="0.2">
      <c r="A393" s="428">
        <f>'Est. of Hours'!A393</f>
        <v>0</v>
      </c>
      <c r="B393" s="653">
        <f>'Est. of Hours'!B393</f>
        <v>0</v>
      </c>
      <c r="C393" s="653"/>
      <c r="D393" s="653"/>
      <c r="E393" s="351">
        <f>'Est. of Hours'!Q393</f>
        <v>0</v>
      </c>
      <c r="F393" s="443"/>
      <c r="G393" s="443"/>
      <c r="H393" s="444"/>
      <c r="I393" s="445"/>
      <c r="J393" s="367">
        <f t="shared" si="32"/>
        <v>0</v>
      </c>
      <c r="K393" s="411" t="str">
        <f t="shared" si="30"/>
        <v/>
      </c>
      <c r="L393" s="431"/>
      <c r="M393" s="404">
        <f t="shared" si="31"/>
        <v>0</v>
      </c>
      <c r="N393" s="381">
        <f t="shared" si="33"/>
        <v>0</v>
      </c>
      <c r="O393" s="391"/>
      <c r="P393" s="392"/>
      <c r="Q393" s="392"/>
      <c r="R393" s="393"/>
      <c r="S393" s="394"/>
      <c r="T393" s="470"/>
    </row>
    <row r="394" spans="1:20" s="3" customFormat="1" x14ac:dyDescent="0.2">
      <c r="A394" s="428">
        <f>'Est. of Hours'!A394</f>
        <v>0</v>
      </c>
      <c r="B394" s="653">
        <f>'Est. of Hours'!B394</f>
        <v>0</v>
      </c>
      <c r="C394" s="653"/>
      <c r="D394" s="653"/>
      <c r="E394" s="351">
        <f>'Est. of Hours'!Q394</f>
        <v>0</v>
      </c>
      <c r="F394" s="443"/>
      <c r="G394" s="443"/>
      <c r="H394" s="444"/>
      <c r="I394" s="445"/>
      <c r="J394" s="367">
        <f t="shared" si="32"/>
        <v>0</v>
      </c>
      <c r="K394" s="411" t="str">
        <f t="shared" si="30"/>
        <v/>
      </c>
      <c r="L394" s="431"/>
      <c r="M394" s="404">
        <f t="shared" si="31"/>
        <v>0</v>
      </c>
      <c r="N394" s="381">
        <f t="shared" si="33"/>
        <v>0</v>
      </c>
      <c r="O394" s="391"/>
      <c r="P394" s="392"/>
      <c r="Q394" s="392"/>
      <c r="R394" s="393"/>
      <c r="S394" s="394"/>
      <c r="T394" s="470"/>
    </row>
    <row r="395" spans="1:20" s="3" customFormat="1" x14ac:dyDescent="0.2">
      <c r="A395" s="428">
        <f>'Est. of Hours'!A395</f>
        <v>0</v>
      </c>
      <c r="B395" s="653">
        <f>'Est. of Hours'!B395</f>
        <v>0</v>
      </c>
      <c r="C395" s="653"/>
      <c r="D395" s="653"/>
      <c r="E395" s="351">
        <f>'Est. of Hours'!Q395</f>
        <v>0</v>
      </c>
      <c r="F395" s="443"/>
      <c r="G395" s="443"/>
      <c r="H395" s="444"/>
      <c r="I395" s="445"/>
      <c r="J395" s="367">
        <f t="shared" si="32"/>
        <v>0</v>
      </c>
      <c r="K395" s="411" t="str">
        <f t="shared" si="30"/>
        <v/>
      </c>
      <c r="L395" s="431"/>
      <c r="M395" s="404">
        <f t="shared" si="31"/>
        <v>0</v>
      </c>
      <c r="N395" s="381">
        <f t="shared" si="33"/>
        <v>0</v>
      </c>
      <c r="O395" s="391"/>
      <c r="P395" s="392"/>
      <c r="Q395" s="392"/>
      <c r="R395" s="393"/>
      <c r="S395" s="394"/>
      <c r="T395" s="470"/>
    </row>
    <row r="396" spans="1:20" s="3" customFormat="1" x14ac:dyDescent="0.2">
      <c r="A396" s="428">
        <f>'Est. of Hours'!A396</f>
        <v>0</v>
      </c>
      <c r="B396" s="653">
        <f>'Est. of Hours'!B396</f>
        <v>0</v>
      </c>
      <c r="C396" s="653"/>
      <c r="D396" s="653"/>
      <c r="E396" s="351">
        <f>'Est. of Hours'!Q396</f>
        <v>0</v>
      </c>
      <c r="F396" s="443"/>
      <c r="G396" s="443"/>
      <c r="H396" s="444"/>
      <c r="I396" s="445"/>
      <c r="J396" s="367">
        <f t="shared" si="32"/>
        <v>0</v>
      </c>
      <c r="K396" s="411" t="str">
        <f t="shared" ref="K396:K459" si="36">IF(AND(J396=0,L396=0),"",IF(OR(J396=0,L396=0),"X",(J396-L396)/L396))</f>
        <v/>
      </c>
      <c r="L396" s="431"/>
      <c r="M396" s="404">
        <f t="shared" ref="M396:M459" si="37">IF(N396=0,0,(N396-L396)/N396)</f>
        <v>0</v>
      </c>
      <c r="N396" s="381">
        <f t="shared" si="33"/>
        <v>0</v>
      </c>
      <c r="O396" s="391"/>
      <c r="P396" s="392"/>
      <c r="Q396" s="392"/>
      <c r="R396" s="393"/>
      <c r="S396" s="394"/>
      <c r="T396" s="470"/>
    </row>
    <row r="397" spans="1:20" s="3" customFormat="1" x14ac:dyDescent="0.2">
      <c r="A397" s="428">
        <f>'Est. of Hours'!A397</f>
        <v>0</v>
      </c>
      <c r="B397" s="653">
        <f>'Est. of Hours'!B397</f>
        <v>0</v>
      </c>
      <c r="C397" s="653"/>
      <c r="D397" s="653"/>
      <c r="E397" s="351">
        <f>'Est. of Hours'!Q397</f>
        <v>0</v>
      </c>
      <c r="F397" s="443"/>
      <c r="G397" s="443"/>
      <c r="H397" s="444"/>
      <c r="I397" s="445"/>
      <c r="J397" s="367">
        <f t="shared" ref="J397:J460" si="38">SUM(E397:I397)</f>
        <v>0</v>
      </c>
      <c r="K397" s="411" t="str">
        <f t="shared" si="36"/>
        <v/>
      </c>
      <c r="L397" s="431"/>
      <c r="M397" s="404">
        <f t="shared" si="37"/>
        <v>0</v>
      </c>
      <c r="N397" s="381">
        <f t="shared" ref="N397:N460" si="39">SUM(O397:S397)</f>
        <v>0</v>
      </c>
      <c r="O397" s="391"/>
      <c r="P397" s="392"/>
      <c r="Q397" s="392"/>
      <c r="R397" s="393"/>
      <c r="S397" s="394"/>
      <c r="T397" s="470"/>
    </row>
    <row r="398" spans="1:20" s="3" customFormat="1" x14ac:dyDescent="0.2">
      <c r="A398" s="428">
        <f>'Est. of Hours'!A398</f>
        <v>0</v>
      </c>
      <c r="B398" s="653">
        <f>'Est. of Hours'!B398</f>
        <v>0</v>
      </c>
      <c r="C398" s="653"/>
      <c r="D398" s="653"/>
      <c r="E398" s="351">
        <f>'Est. of Hours'!Q398</f>
        <v>0</v>
      </c>
      <c r="F398" s="443"/>
      <c r="G398" s="443"/>
      <c r="H398" s="444"/>
      <c r="I398" s="445"/>
      <c r="J398" s="367">
        <f t="shared" si="38"/>
        <v>0</v>
      </c>
      <c r="K398" s="411" t="str">
        <f t="shared" si="36"/>
        <v/>
      </c>
      <c r="L398" s="431"/>
      <c r="M398" s="404">
        <f t="shared" si="37"/>
        <v>0</v>
      </c>
      <c r="N398" s="381">
        <f t="shared" si="39"/>
        <v>0</v>
      </c>
      <c r="O398" s="391"/>
      <c r="P398" s="392"/>
      <c r="Q398" s="392"/>
      <c r="R398" s="393"/>
      <c r="S398" s="394"/>
      <c r="T398" s="470"/>
    </row>
    <row r="399" spans="1:20" s="3" customFormat="1" x14ac:dyDescent="0.2">
      <c r="A399" s="428">
        <f>'Est. of Hours'!A399</f>
        <v>0</v>
      </c>
      <c r="B399" s="653">
        <f>'Est. of Hours'!B399</f>
        <v>0</v>
      </c>
      <c r="C399" s="653"/>
      <c r="D399" s="653"/>
      <c r="E399" s="351">
        <f>'Est. of Hours'!Q399</f>
        <v>0</v>
      </c>
      <c r="F399" s="443"/>
      <c r="G399" s="443"/>
      <c r="H399" s="444"/>
      <c r="I399" s="445"/>
      <c r="J399" s="367">
        <f t="shared" si="38"/>
        <v>0</v>
      </c>
      <c r="K399" s="411" t="str">
        <f t="shared" si="36"/>
        <v/>
      </c>
      <c r="L399" s="431"/>
      <c r="M399" s="404">
        <f t="shared" si="37"/>
        <v>0</v>
      </c>
      <c r="N399" s="381">
        <f t="shared" si="39"/>
        <v>0</v>
      </c>
      <c r="O399" s="391"/>
      <c r="P399" s="392"/>
      <c r="Q399" s="392"/>
      <c r="R399" s="393"/>
      <c r="S399" s="394"/>
      <c r="T399" s="470"/>
    </row>
    <row r="400" spans="1:20" s="3" customFormat="1" x14ac:dyDescent="0.2">
      <c r="A400" s="428">
        <f>'Est. of Hours'!A400</f>
        <v>0</v>
      </c>
      <c r="B400" s="653">
        <f>'Est. of Hours'!B400</f>
        <v>0</v>
      </c>
      <c r="C400" s="653"/>
      <c r="D400" s="653"/>
      <c r="E400" s="351">
        <f>'Est. of Hours'!Q400</f>
        <v>0</v>
      </c>
      <c r="F400" s="443"/>
      <c r="G400" s="443"/>
      <c r="H400" s="444"/>
      <c r="I400" s="445"/>
      <c r="J400" s="367">
        <f t="shared" si="38"/>
        <v>0</v>
      </c>
      <c r="K400" s="411" t="str">
        <f t="shared" si="36"/>
        <v/>
      </c>
      <c r="L400" s="431"/>
      <c r="M400" s="404">
        <f t="shared" si="37"/>
        <v>0</v>
      </c>
      <c r="N400" s="381">
        <f t="shared" si="39"/>
        <v>0</v>
      </c>
      <c r="O400" s="391"/>
      <c r="P400" s="392"/>
      <c r="Q400" s="392"/>
      <c r="R400" s="393"/>
      <c r="S400" s="394"/>
      <c r="T400" s="470"/>
    </row>
    <row r="401" spans="1:20" s="3" customFormat="1" x14ac:dyDescent="0.2">
      <c r="A401" s="428">
        <f>'Est. of Hours'!A401</f>
        <v>0</v>
      </c>
      <c r="B401" s="653">
        <f>'Est. of Hours'!B401</f>
        <v>0</v>
      </c>
      <c r="C401" s="653"/>
      <c r="D401" s="653"/>
      <c r="E401" s="351">
        <f>'Est. of Hours'!Q401</f>
        <v>0</v>
      </c>
      <c r="F401" s="443"/>
      <c r="G401" s="443"/>
      <c r="H401" s="444"/>
      <c r="I401" s="445"/>
      <c r="J401" s="367">
        <f t="shared" si="38"/>
        <v>0</v>
      </c>
      <c r="K401" s="411" t="str">
        <f t="shared" si="36"/>
        <v/>
      </c>
      <c r="L401" s="431"/>
      <c r="M401" s="404">
        <f t="shared" si="37"/>
        <v>0</v>
      </c>
      <c r="N401" s="381">
        <f t="shared" si="39"/>
        <v>0</v>
      </c>
      <c r="O401" s="391"/>
      <c r="P401" s="392"/>
      <c r="Q401" s="392"/>
      <c r="R401" s="393"/>
      <c r="S401" s="394"/>
      <c r="T401" s="470"/>
    </row>
    <row r="402" spans="1:20" s="3" customFormat="1" x14ac:dyDescent="0.2">
      <c r="A402" s="428">
        <f>'Est. of Hours'!A402</f>
        <v>0</v>
      </c>
      <c r="B402" s="653">
        <f>'Est. of Hours'!B402</f>
        <v>0</v>
      </c>
      <c r="C402" s="653"/>
      <c r="D402" s="653"/>
      <c r="E402" s="351">
        <f>'Est. of Hours'!Q402</f>
        <v>0</v>
      </c>
      <c r="F402" s="443"/>
      <c r="G402" s="443"/>
      <c r="H402" s="444"/>
      <c r="I402" s="445"/>
      <c r="J402" s="367">
        <f t="shared" si="38"/>
        <v>0</v>
      </c>
      <c r="K402" s="411" t="str">
        <f t="shared" si="36"/>
        <v/>
      </c>
      <c r="L402" s="431"/>
      <c r="M402" s="404">
        <f t="shared" si="37"/>
        <v>0</v>
      </c>
      <c r="N402" s="381">
        <f t="shared" si="39"/>
        <v>0</v>
      </c>
      <c r="O402" s="391"/>
      <c r="P402" s="392"/>
      <c r="Q402" s="392"/>
      <c r="R402" s="393"/>
      <c r="S402" s="394"/>
      <c r="T402" s="470"/>
    </row>
    <row r="403" spans="1:20" s="3" customFormat="1" x14ac:dyDescent="0.2">
      <c r="A403" s="428">
        <f>'Est. of Hours'!A403</f>
        <v>0</v>
      </c>
      <c r="B403" s="653">
        <f>'Est. of Hours'!B403</f>
        <v>0</v>
      </c>
      <c r="C403" s="653"/>
      <c r="D403" s="653"/>
      <c r="E403" s="351">
        <f>'Est. of Hours'!Q403</f>
        <v>0</v>
      </c>
      <c r="F403" s="443"/>
      <c r="G403" s="443"/>
      <c r="H403" s="444"/>
      <c r="I403" s="445"/>
      <c r="J403" s="367">
        <f t="shared" si="38"/>
        <v>0</v>
      </c>
      <c r="K403" s="411" t="str">
        <f t="shared" si="36"/>
        <v/>
      </c>
      <c r="L403" s="431"/>
      <c r="M403" s="404">
        <f t="shared" si="37"/>
        <v>0</v>
      </c>
      <c r="N403" s="381">
        <f t="shared" si="39"/>
        <v>0</v>
      </c>
      <c r="O403" s="391"/>
      <c r="P403" s="392"/>
      <c r="Q403" s="392"/>
      <c r="R403" s="393"/>
      <c r="S403" s="394"/>
      <c r="T403" s="470"/>
    </row>
    <row r="404" spans="1:20" s="3" customFormat="1" x14ac:dyDescent="0.2">
      <c r="A404" s="428">
        <f>'Est. of Hours'!A404</f>
        <v>0</v>
      </c>
      <c r="B404" s="653">
        <f>'Est. of Hours'!B404</f>
        <v>0</v>
      </c>
      <c r="C404" s="653"/>
      <c r="D404" s="653"/>
      <c r="E404" s="351">
        <f>'Est. of Hours'!Q404</f>
        <v>0</v>
      </c>
      <c r="F404" s="443"/>
      <c r="G404" s="443"/>
      <c r="H404" s="444"/>
      <c r="I404" s="445"/>
      <c r="J404" s="367">
        <f t="shared" si="38"/>
        <v>0</v>
      </c>
      <c r="K404" s="411" t="str">
        <f t="shared" si="36"/>
        <v/>
      </c>
      <c r="L404" s="431"/>
      <c r="M404" s="404">
        <f t="shared" si="37"/>
        <v>0</v>
      </c>
      <c r="N404" s="381">
        <f t="shared" si="39"/>
        <v>0</v>
      </c>
      <c r="O404" s="391"/>
      <c r="P404" s="392"/>
      <c r="Q404" s="392"/>
      <c r="R404" s="393"/>
      <c r="S404" s="394"/>
      <c r="T404" s="470"/>
    </row>
    <row r="405" spans="1:20" s="3" customFormat="1" x14ac:dyDescent="0.2">
      <c r="A405" s="428">
        <f>'Est. of Hours'!A405</f>
        <v>0</v>
      </c>
      <c r="B405" s="653">
        <f>'Est. of Hours'!B405</f>
        <v>0</v>
      </c>
      <c r="C405" s="653"/>
      <c r="D405" s="653"/>
      <c r="E405" s="351">
        <f>'Est. of Hours'!Q405</f>
        <v>0</v>
      </c>
      <c r="F405" s="443"/>
      <c r="G405" s="443"/>
      <c r="H405" s="444"/>
      <c r="I405" s="445"/>
      <c r="J405" s="367">
        <f t="shared" si="38"/>
        <v>0</v>
      </c>
      <c r="K405" s="411" t="str">
        <f t="shared" si="36"/>
        <v/>
      </c>
      <c r="L405" s="431"/>
      <c r="M405" s="404">
        <f t="shared" si="37"/>
        <v>0</v>
      </c>
      <c r="N405" s="381">
        <f t="shared" si="39"/>
        <v>0</v>
      </c>
      <c r="O405" s="391"/>
      <c r="P405" s="392"/>
      <c r="Q405" s="392"/>
      <c r="R405" s="393"/>
      <c r="S405" s="394"/>
      <c r="T405" s="470"/>
    </row>
    <row r="406" spans="1:20" s="3" customFormat="1" x14ac:dyDescent="0.2">
      <c r="A406" s="428">
        <f>'Est. of Hours'!A406</f>
        <v>0</v>
      </c>
      <c r="B406" s="653">
        <f>'Est. of Hours'!B406</f>
        <v>0</v>
      </c>
      <c r="C406" s="653"/>
      <c r="D406" s="653"/>
      <c r="E406" s="351">
        <f>'Est. of Hours'!Q406</f>
        <v>0</v>
      </c>
      <c r="F406" s="443"/>
      <c r="G406" s="443"/>
      <c r="H406" s="444"/>
      <c r="I406" s="445"/>
      <c r="J406" s="367">
        <f t="shared" si="38"/>
        <v>0</v>
      </c>
      <c r="K406" s="411" t="str">
        <f t="shared" si="36"/>
        <v/>
      </c>
      <c r="L406" s="431"/>
      <c r="M406" s="404">
        <f t="shared" si="37"/>
        <v>0</v>
      </c>
      <c r="N406" s="381">
        <f t="shared" si="39"/>
        <v>0</v>
      </c>
      <c r="O406" s="391"/>
      <c r="P406" s="392"/>
      <c r="Q406" s="392"/>
      <c r="R406" s="393"/>
      <c r="S406" s="394"/>
      <c r="T406" s="470"/>
    </row>
    <row r="407" spans="1:20" s="3" customFormat="1" ht="15.75" thickBot="1" x14ac:dyDescent="0.25">
      <c r="A407" s="428">
        <f>'Est. of Hours'!A407</f>
        <v>0</v>
      </c>
      <c r="B407" s="653">
        <f>'Est. of Hours'!B407</f>
        <v>0</v>
      </c>
      <c r="C407" s="653"/>
      <c r="D407" s="653"/>
      <c r="E407" s="352">
        <f>'Est. of Hours'!Q407</f>
        <v>0</v>
      </c>
      <c r="F407" s="446"/>
      <c r="G407" s="446"/>
      <c r="H407" s="447"/>
      <c r="I407" s="448"/>
      <c r="J407" s="368">
        <f t="shared" si="38"/>
        <v>0</v>
      </c>
      <c r="K407" s="412" t="str">
        <f t="shared" si="36"/>
        <v/>
      </c>
      <c r="L407" s="432"/>
      <c r="M407" s="405">
        <f t="shared" si="37"/>
        <v>0</v>
      </c>
      <c r="N407" s="382">
        <f t="shared" si="39"/>
        <v>0</v>
      </c>
      <c r="O407" s="395"/>
      <c r="P407" s="396"/>
      <c r="Q407" s="396"/>
      <c r="R407" s="397"/>
      <c r="S407" s="398"/>
      <c r="T407" s="470"/>
    </row>
    <row r="408" spans="1:20" s="3" customFormat="1" ht="15" customHeight="1" thickBot="1" x14ac:dyDescent="0.25">
      <c r="A408" s="658" t="str">
        <f>'Est. of Hours'!A408</f>
        <v>XII.  User Defined Task 12</v>
      </c>
      <c r="B408" s="659"/>
      <c r="C408" s="659"/>
      <c r="D408" s="659"/>
      <c r="E408" s="355">
        <f>'Est. of Hours'!Q408</f>
        <v>0</v>
      </c>
      <c r="F408" s="436"/>
      <c r="G408" s="436"/>
      <c r="H408" s="437"/>
      <c r="I408" s="438"/>
      <c r="J408" s="383">
        <f t="shared" si="38"/>
        <v>0</v>
      </c>
      <c r="K408" s="413" t="str">
        <f t="shared" si="36"/>
        <v/>
      </c>
      <c r="L408" s="433"/>
      <c r="M408" s="406">
        <f t="shared" si="37"/>
        <v>0</v>
      </c>
      <c r="N408" s="385">
        <f t="shared" si="39"/>
        <v>0</v>
      </c>
      <c r="O408" s="373">
        <f t="shared" ref="O408:S408" si="40">ROUND(SUM(O409:O443),2)</f>
        <v>0</v>
      </c>
      <c r="P408" s="374">
        <f t="shared" si="40"/>
        <v>0</v>
      </c>
      <c r="Q408" s="374">
        <f t="shared" si="40"/>
        <v>0</v>
      </c>
      <c r="R408" s="375">
        <f t="shared" si="40"/>
        <v>0</v>
      </c>
      <c r="S408" s="376">
        <f t="shared" si="40"/>
        <v>0</v>
      </c>
      <c r="T408" s="470"/>
    </row>
    <row r="409" spans="1:20" s="3" customFormat="1" x14ac:dyDescent="0.2">
      <c r="A409" s="427">
        <f>'Est. of Hours'!A409</f>
        <v>0</v>
      </c>
      <c r="B409" s="653">
        <f>'Est. of Hours'!B409</f>
        <v>0</v>
      </c>
      <c r="C409" s="653"/>
      <c r="D409" s="653"/>
      <c r="E409" s="353">
        <f>'Est. of Hours'!Q409</f>
        <v>0</v>
      </c>
      <c r="F409" s="439"/>
      <c r="G409" s="439"/>
      <c r="H409" s="449"/>
      <c r="I409" s="450"/>
      <c r="J409" s="366">
        <f t="shared" si="38"/>
        <v>0</v>
      </c>
      <c r="K409" s="414" t="str">
        <f t="shared" si="36"/>
        <v/>
      </c>
      <c r="L409" s="434"/>
      <c r="M409" s="403">
        <f t="shared" si="37"/>
        <v>0</v>
      </c>
      <c r="N409" s="380">
        <f t="shared" si="39"/>
        <v>0</v>
      </c>
      <c r="O409" s="386"/>
      <c r="P409" s="387"/>
      <c r="Q409" s="388"/>
      <c r="R409" s="389"/>
      <c r="S409" s="390"/>
      <c r="T409" s="470"/>
    </row>
    <row r="410" spans="1:20" s="3" customFormat="1" ht="15" customHeight="1" x14ac:dyDescent="0.2">
      <c r="A410" s="427">
        <f>'Est. of Hours'!A410</f>
        <v>0</v>
      </c>
      <c r="B410" s="653">
        <f>'Est. of Hours'!B410</f>
        <v>0</v>
      </c>
      <c r="C410" s="653"/>
      <c r="D410" s="653"/>
      <c r="E410" s="351">
        <f>'Est. of Hours'!Q410</f>
        <v>0</v>
      </c>
      <c r="F410" s="443"/>
      <c r="G410" s="443"/>
      <c r="H410" s="444"/>
      <c r="I410" s="445"/>
      <c r="J410" s="367">
        <f t="shared" si="38"/>
        <v>0</v>
      </c>
      <c r="K410" s="411" t="str">
        <f t="shared" si="36"/>
        <v/>
      </c>
      <c r="L410" s="431"/>
      <c r="M410" s="404">
        <f t="shared" si="37"/>
        <v>0</v>
      </c>
      <c r="N410" s="381">
        <f t="shared" si="39"/>
        <v>0</v>
      </c>
      <c r="O410" s="391"/>
      <c r="P410" s="392"/>
      <c r="Q410" s="392"/>
      <c r="R410" s="393"/>
      <c r="S410" s="394"/>
      <c r="T410" s="470"/>
    </row>
    <row r="411" spans="1:20" s="3" customFormat="1" ht="15" customHeight="1" x14ac:dyDescent="0.2">
      <c r="A411" s="428">
        <f>'Est. of Hours'!A411</f>
        <v>0</v>
      </c>
      <c r="B411" s="653">
        <f>'Est. of Hours'!B411</f>
        <v>0</v>
      </c>
      <c r="C411" s="653"/>
      <c r="D411" s="653"/>
      <c r="E411" s="351">
        <f>'Est. of Hours'!Q411</f>
        <v>0</v>
      </c>
      <c r="F411" s="443"/>
      <c r="G411" s="443"/>
      <c r="H411" s="444"/>
      <c r="I411" s="445"/>
      <c r="J411" s="367">
        <f t="shared" si="38"/>
        <v>0</v>
      </c>
      <c r="K411" s="411" t="str">
        <f t="shared" si="36"/>
        <v/>
      </c>
      <c r="L411" s="431"/>
      <c r="M411" s="404">
        <f t="shared" si="37"/>
        <v>0</v>
      </c>
      <c r="N411" s="381">
        <f t="shared" si="39"/>
        <v>0</v>
      </c>
      <c r="O411" s="391"/>
      <c r="P411" s="392"/>
      <c r="Q411" s="392"/>
      <c r="R411" s="393"/>
      <c r="S411" s="394"/>
      <c r="T411" s="470"/>
    </row>
    <row r="412" spans="1:20" s="3" customFormat="1" ht="15" customHeight="1" x14ac:dyDescent="0.2">
      <c r="A412" s="428">
        <f>'Est. of Hours'!A412</f>
        <v>0</v>
      </c>
      <c r="B412" s="653">
        <f>'Est. of Hours'!B412</f>
        <v>0</v>
      </c>
      <c r="C412" s="653"/>
      <c r="D412" s="653"/>
      <c r="E412" s="351">
        <f>'Est. of Hours'!Q412</f>
        <v>0</v>
      </c>
      <c r="F412" s="443"/>
      <c r="G412" s="443"/>
      <c r="H412" s="444"/>
      <c r="I412" s="445"/>
      <c r="J412" s="367">
        <f t="shared" si="38"/>
        <v>0</v>
      </c>
      <c r="K412" s="411" t="str">
        <f t="shared" si="36"/>
        <v/>
      </c>
      <c r="L412" s="431"/>
      <c r="M412" s="404">
        <f t="shared" si="37"/>
        <v>0</v>
      </c>
      <c r="N412" s="381">
        <f t="shared" si="39"/>
        <v>0</v>
      </c>
      <c r="O412" s="391"/>
      <c r="P412" s="392"/>
      <c r="Q412" s="392"/>
      <c r="R412" s="393"/>
      <c r="S412" s="394"/>
      <c r="T412" s="470"/>
    </row>
    <row r="413" spans="1:20" s="3" customFormat="1" ht="15" customHeight="1" x14ac:dyDescent="0.2">
      <c r="A413" s="428">
        <f>'Est. of Hours'!A413</f>
        <v>0</v>
      </c>
      <c r="B413" s="653">
        <f>'Est. of Hours'!B413</f>
        <v>0</v>
      </c>
      <c r="C413" s="653"/>
      <c r="D413" s="653"/>
      <c r="E413" s="351">
        <f>'Est. of Hours'!Q413</f>
        <v>0</v>
      </c>
      <c r="F413" s="443"/>
      <c r="G413" s="443"/>
      <c r="H413" s="444"/>
      <c r="I413" s="445"/>
      <c r="J413" s="367">
        <f t="shared" si="38"/>
        <v>0</v>
      </c>
      <c r="K413" s="411" t="str">
        <f t="shared" si="36"/>
        <v/>
      </c>
      <c r="L413" s="431"/>
      <c r="M413" s="404">
        <f t="shared" si="37"/>
        <v>0</v>
      </c>
      <c r="N413" s="381">
        <f t="shared" si="39"/>
        <v>0</v>
      </c>
      <c r="O413" s="391"/>
      <c r="P413" s="392"/>
      <c r="Q413" s="392"/>
      <c r="R413" s="393"/>
      <c r="S413" s="394"/>
      <c r="T413" s="470"/>
    </row>
    <row r="414" spans="1:20" s="3" customFormat="1" ht="15" customHeight="1" x14ac:dyDescent="0.2">
      <c r="A414" s="428">
        <f>'Est. of Hours'!A414</f>
        <v>0</v>
      </c>
      <c r="B414" s="653">
        <f>'Est. of Hours'!B414</f>
        <v>0</v>
      </c>
      <c r="C414" s="653"/>
      <c r="D414" s="653"/>
      <c r="E414" s="351">
        <f>'Est. of Hours'!Q414</f>
        <v>0</v>
      </c>
      <c r="F414" s="443"/>
      <c r="G414" s="443"/>
      <c r="H414" s="444"/>
      <c r="I414" s="445"/>
      <c r="J414" s="367">
        <f t="shared" si="38"/>
        <v>0</v>
      </c>
      <c r="K414" s="411" t="str">
        <f t="shared" si="36"/>
        <v/>
      </c>
      <c r="L414" s="431"/>
      <c r="M414" s="404">
        <f t="shared" si="37"/>
        <v>0</v>
      </c>
      <c r="N414" s="381">
        <f t="shared" si="39"/>
        <v>0</v>
      </c>
      <c r="O414" s="391"/>
      <c r="P414" s="392"/>
      <c r="Q414" s="392"/>
      <c r="R414" s="393"/>
      <c r="S414" s="394"/>
      <c r="T414" s="470"/>
    </row>
    <row r="415" spans="1:20" s="3" customFormat="1" x14ac:dyDescent="0.2">
      <c r="A415" s="428">
        <f>'Est. of Hours'!A415</f>
        <v>0</v>
      </c>
      <c r="B415" s="653">
        <f>'Est. of Hours'!B415</f>
        <v>0</v>
      </c>
      <c r="C415" s="653"/>
      <c r="D415" s="653"/>
      <c r="E415" s="351">
        <f>'Est. of Hours'!Q415</f>
        <v>0</v>
      </c>
      <c r="F415" s="443"/>
      <c r="G415" s="443"/>
      <c r="H415" s="444"/>
      <c r="I415" s="445"/>
      <c r="J415" s="367">
        <f t="shared" si="38"/>
        <v>0</v>
      </c>
      <c r="K415" s="411" t="str">
        <f t="shared" si="36"/>
        <v/>
      </c>
      <c r="L415" s="431"/>
      <c r="M415" s="404">
        <f t="shared" si="37"/>
        <v>0</v>
      </c>
      <c r="N415" s="381">
        <f t="shared" si="39"/>
        <v>0</v>
      </c>
      <c r="O415" s="391"/>
      <c r="P415" s="392"/>
      <c r="Q415" s="392"/>
      <c r="R415" s="393"/>
      <c r="S415" s="394"/>
      <c r="T415" s="470"/>
    </row>
    <row r="416" spans="1:20" s="3" customFormat="1" x14ac:dyDescent="0.2">
      <c r="A416" s="428">
        <f>'Est. of Hours'!A416</f>
        <v>0</v>
      </c>
      <c r="B416" s="653">
        <f>'Est. of Hours'!B416</f>
        <v>0</v>
      </c>
      <c r="C416" s="653"/>
      <c r="D416" s="653"/>
      <c r="E416" s="351">
        <f>'Est. of Hours'!Q416</f>
        <v>0</v>
      </c>
      <c r="F416" s="443"/>
      <c r="G416" s="443"/>
      <c r="H416" s="444"/>
      <c r="I416" s="445"/>
      <c r="J416" s="367">
        <f t="shared" si="38"/>
        <v>0</v>
      </c>
      <c r="K416" s="411" t="str">
        <f t="shared" si="36"/>
        <v/>
      </c>
      <c r="L416" s="431"/>
      <c r="M416" s="404">
        <f t="shared" si="37"/>
        <v>0</v>
      </c>
      <c r="N416" s="381">
        <f t="shared" si="39"/>
        <v>0</v>
      </c>
      <c r="O416" s="391"/>
      <c r="P416" s="392"/>
      <c r="Q416" s="392"/>
      <c r="R416" s="393"/>
      <c r="S416" s="394"/>
      <c r="T416" s="470"/>
    </row>
    <row r="417" spans="1:20" s="3" customFormat="1" x14ac:dyDescent="0.2">
      <c r="A417" s="428">
        <f>'Est. of Hours'!A417</f>
        <v>0</v>
      </c>
      <c r="B417" s="653">
        <f>'Est. of Hours'!B417</f>
        <v>0</v>
      </c>
      <c r="C417" s="653"/>
      <c r="D417" s="653"/>
      <c r="E417" s="351">
        <f>'Est. of Hours'!Q417</f>
        <v>0</v>
      </c>
      <c r="F417" s="443"/>
      <c r="G417" s="443"/>
      <c r="H417" s="444"/>
      <c r="I417" s="445"/>
      <c r="J417" s="367">
        <f t="shared" si="38"/>
        <v>0</v>
      </c>
      <c r="K417" s="411" t="str">
        <f t="shared" si="36"/>
        <v/>
      </c>
      <c r="L417" s="431"/>
      <c r="M417" s="404">
        <f t="shared" si="37"/>
        <v>0</v>
      </c>
      <c r="N417" s="381">
        <f t="shared" si="39"/>
        <v>0</v>
      </c>
      <c r="O417" s="391"/>
      <c r="P417" s="392"/>
      <c r="Q417" s="392"/>
      <c r="R417" s="393"/>
      <c r="S417" s="394"/>
      <c r="T417" s="470"/>
    </row>
    <row r="418" spans="1:20" s="3" customFormat="1" x14ac:dyDescent="0.2">
      <c r="A418" s="428">
        <f>'Est. of Hours'!A418</f>
        <v>0</v>
      </c>
      <c r="B418" s="653">
        <f>'Est. of Hours'!B418</f>
        <v>0</v>
      </c>
      <c r="C418" s="653"/>
      <c r="D418" s="653"/>
      <c r="E418" s="351">
        <f>'Est. of Hours'!Q418</f>
        <v>0</v>
      </c>
      <c r="F418" s="443"/>
      <c r="G418" s="443"/>
      <c r="H418" s="444"/>
      <c r="I418" s="445"/>
      <c r="J418" s="367">
        <f t="shared" si="38"/>
        <v>0</v>
      </c>
      <c r="K418" s="411" t="str">
        <f t="shared" si="36"/>
        <v/>
      </c>
      <c r="L418" s="431"/>
      <c r="M418" s="404">
        <f t="shared" si="37"/>
        <v>0</v>
      </c>
      <c r="N418" s="381">
        <f t="shared" si="39"/>
        <v>0</v>
      </c>
      <c r="O418" s="391"/>
      <c r="P418" s="392"/>
      <c r="Q418" s="392"/>
      <c r="R418" s="393"/>
      <c r="S418" s="394"/>
      <c r="T418" s="470"/>
    </row>
    <row r="419" spans="1:20" s="3" customFormat="1" x14ac:dyDescent="0.2">
      <c r="A419" s="428">
        <f>'Est. of Hours'!A419</f>
        <v>0</v>
      </c>
      <c r="B419" s="653">
        <f>'Est. of Hours'!B419</f>
        <v>0</v>
      </c>
      <c r="C419" s="653"/>
      <c r="D419" s="653"/>
      <c r="E419" s="351">
        <f>'Est. of Hours'!Q419</f>
        <v>0</v>
      </c>
      <c r="F419" s="443"/>
      <c r="G419" s="443"/>
      <c r="H419" s="444"/>
      <c r="I419" s="445"/>
      <c r="J419" s="367">
        <f t="shared" si="38"/>
        <v>0</v>
      </c>
      <c r="K419" s="411" t="str">
        <f t="shared" si="36"/>
        <v/>
      </c>
      <c r="L419" s="431"/>
      <c r="M419" s="404">
        <f t="shared" si="37"/>
        <v>0</v>
      </c>
      <c r="N419" s="381">
        <f t="shared" si="39"/>
        <v>0</v>
      </c>
      <c r="O419" s="391"/>
      <c r="P419" s="392"/>
      <c r="Q419" s="392"/>
      <c r="R419" s="393"/>
      <c r="S419" s="394"/>
      <c r="T419" s="470"/>
    </row>
    <row r="420" spans="1:20" s="3" customFormat="1" x14ac:dyDescent="0.2">
      <c r="A420" s="428">
        <f>'Est. of Hours'!A420</f>
        <v>0</v>
      </c>
      <c r="B420" s="653">
        <f>'Est. of Hours'!B420</f>
        <v>0</v>
      </c>
      <c r="C420" s="653"/>
      <c r="D420" s="653"/>
      <c r="E420" s="351">
        <f>'Est. of Hours'!Q420</f>
        <v>0</v>
      </c>
      <c r="F420" s="443"/>
      <c r="G420" s="443"/>
      <c r="H420" s="444"/>
      <c r="I420" s="445"/>
      <c r="J420" s="367">
        <f t="shared" si="38"/>
        <v>0</v>
      </c>
      <c r="K420" s="411" t="str">
        <f t="shared" si="36"/>
        <v/>
      </c>
      <c r="L420" s="431"/>
      <c r="M420" s="404">
        <f t="shared" si="37"/>
        <v>0</v>
      </c>
      <c r="N420" s="381">
        <f t="shared" si="39"/>
        <v>0</v>
      </c>
      <c r="O420" s="391"/>
      <c r="P420" s="392"/>
      <c r="Q420" s="392"/>
      <c r="R420" s="393"/>
      <c r="S420" s="394"/>
      <c r="T420" s="470"/>
    </row>
    <row r="421" spans="1:20" s="3" customFormat="1" x14ac:dyDescent="0.2">
      <c r="A421" s="428">
        <f>'Est. of Hours'!A421</f>
        <v>0</v>
      </c>
      <c r="B421" s="653">
        <f>'Est. of Hours'!B421</f>
        <v>0</v>
      </c>
      <c r="C421" s="653"/>
      <c r="D421" s="653"/>
      <c r="E421" s="351">
        <f>'Est. of Hours'!Q421</f>
        <v>0</v>
      </c>
      <c r="F421" s="443"/>
      <c r="G421" s="443"/>
      <c r="H421" s="444"/>
      <c r="I421" s="445"/>
      <c r="J421" s="367">
        <f t="shared" si="38"/>
        <v>0</v>
      </c>
      <c r="K421" s="411" t="str">
        <f t="shared" si="36"/>
        <v/>
      </c>
      <c r="L421" s="431"/>
      <c r="M421" s="404">
        <f t="shared" si="37"/>
        <v>0</v>
      </c>
      <c r="N421" s="381">
        <f t="shared" si="39"/>
        <v>0</v>
      </c>
      <c r="O421" s="391"/>
      <c r="P421" s="392"/>
      <c r="Q421" s="392"/>
      <c r="R421" s="393"/>
      <c r="S421" s="394"/>
      <c r="T421" s="470"/>
    </row>
    <row r="422" spans="1:20" s="3" customFormat="1" x14ac:dyDescent="0.2">
      <c r="A422" s="428">
        <f>'Est. of Hours'!A422</f>
        <v>0</v>
      </c>
      <c r="B422" s="653">
        <f>'Est. of Hours'!B422</f>
        <v>0</v>
      </c>
      <c r="C422" s="653"/>
      <c r="D422" s="653"/>
      <c r="E422" s="351">
        <f>'Est. of Hours'!Q422</f>
        <v>0</v>
      </c>
      <c r="F422" s="443"/>
      <c r="G422" s="443"/>
      <c r="H422" s="444"/>
      <c r="I422" s="445"/>
      <c r="J422" s="367">
        <f t="shared" si="38"/>
        <v>0</v>
      </c>
      <c r="K422" s="411" t="str">
        <f t="shared" si="36"/>
        <v/>
      </c>
      <c r="L422" s="431"/>
      <c r="M422" s="404">
        <f t="shared" si="37"/>
        <v>0</v>
      </c>
      <c r="N422" s="381">
        <f t="shared" si="39"/>
        <v>0</v>
      </c>
      <c r="O422" s="391"/>
      <c r="P422" s="392"/>
      <c r="Q422" s="392"/>
      <c r="R422" s="393"/>
      <c r="S422" s="394"/>
      <c r="T422" s="470"/>
    </row>
    <row r="423" spans="1:20" s="3" customFormat="1" x14ac:dyDescent="0.2">
      <c r="A423" s="428">
        <f>'Est. of Hours'!A423</f>
        <v>0</v>
      </c>
      <c r="B423" s="653">
        <f>'Est. of Hours'!B423</f>
        <v>0</v>
      </c>
      <c r="C423" s="653"/>
      <c r="D423" s="653"/>
      <c r="E423" s="351">
        <f>'Est. of Hours'!Q423</f>
        <v>0</v>
      </c>
      <c r="F423" s="443"/>
      <c r="G423" s="443"/>
      <c r="H423" s="444"/>
      <c r="I423" s="445"/>
      <c r="J423" s="367">
        <f t="shared" si="38"/>
        <v>0</v>
      </c>
      <c r="K423" s="411" t="str">
        <f t="shared" si="36"/>
        <v/>
      </c>
      <c r="L423" s="431"/>
      <c r="M423" s="404">
        <f t="shared" si="37"/>
        <v>0</v>
      </c>
      <c r="N423" s="381">
        <f t="shared" si="39"/>
        <v>0</v>
      </c>
      <c r="O423" s="391"/>
      <c r="P423" s="392"/>
      <c r="Q423" s="392"/>
      <c r="R423" s="393"/>
      <c r="S423" s="394"/>
      <c r="T423" s="470"/>
    </row>
    <row r="424" spans="1:20" s="3" customFormat="1" x14ac:dyDescent="0.2">
      <c r="A424" s="428">
        <f>'Est. of Hours'!A424</f>
        <v>0</v>
      </c>
      <c r="B424" s="653">
        <f>'Est. of Hours'!B424</f>
        <v>0</v>
      </c>
      <c r="C424" s="653"/>
      <c r="D424" s="653"/>
      <c r="E424" s="351">
        <f>'Est. of Hours'!Q424</f>
        <v>0</v>
      </c>
      <c r="F424" s="443"/>
      <c r="G424" s="443"/>
      <c r="H424" s="444"/>
      <c r="I424" s="445"/>
      <c r="J424" s="367">
        <f t="shared" si="38"/>
        <v>0</v>
      </c>
      <c r="K424" s="411" t="str">
        <f t="shared" si="36"/>
        <v/>
      </c>
      <c r="L424" s="431"/>
      <c r="M424" s="404">
        <f t="shared" si="37"/>
        <v>0</v>
      </c>
      <c r="N424" s="381">
        <f t="shared" si="39"/>
        <v>0</v>
      </c>
      <c r="O424" s="391"/>
      <c r="P424" s="392"/>
      <c r="Q424" s="392"/>
      <c r="R424" s="393"/>
      <c r="S424" s="394"/>
      <c r="T424" s="470"/>
    </row>
    <row r="425" spans="1:20" s="3" customFormat="1" x14ac:dyDescent="0.2">
      <c r="A425" s="428">
        <f>'Est. of Hours'!A425</f>
        <v>0</v>
      </c>
      <c r="B425" s="653">
        <f>'Est. of Hours'!B425</f>
        <v>0</v>
      </c>
      <c r="C425" s="653"/>
      <c r="D425" s="653"/>
      <c r="E425" s="351">
        <f>'Est. of Hours'!Q425</f>
        <v>0</v>
      </c>
      <c r="F425" s="443"/>
      <c r="G425" s="443"/>
      <c r="H425" s="444"/>
      <c r="I425" s="445"/>
      <c r="J425" s="367">
        <f t="shared" si="38"/>
        <v>0</v>
      </c>
      <c r="K425" s="411" t="str">
        <f t="shared" si="36"/>
        <v/>
      </c>
      <c r="L425" s="431"/>
      <c r="M425" s="404">
        <f t="shared" si="37"/>
        <v>0</v>
      </c>
      <c r="N425" s="381">
        <f t="shared" si="39"/>
        <v>0</v>
      </c>
      <c r="O425" s="391"/>
      <c r="P425" s="392"/>
      <c r="Q425" s="392"/>
      <c r="R425" s="393"/>
      <c r="S425" s="394"/>
      <c r="T425" s="470"/>
    </row>
    <row r="426" spans="1:20" s="3" customFormat="1" x14ac:dyDescent="0.2">
      <c r="A426" s="428">
        <f>'Est. of Hours'!A426</f>
        <v>0</v>
      </c>
      <c r="B426" s="653">
        <f>'Est. of Hours'!B426</f>
        <v>0</v>
      </c>
      <c r="C426" s="653"/>
      <c r="D426" s="653"/>
      <c r="E426" s="351">
        <f>'Est. of Hours'!Q426</f>
        <v>0</v>
      </c>
      <c r="F426" s="443"/>
      <c r="G426" s="443"/>
      <c r="H426" s="444"/>
      <c r="I426" s="445"/>
      <c r="J426" s="367">
        <f t="shared" si="38"/>
        <v>0</v>
      </c>
      <c r="K426" s="411" t="str">
        <f t="shared" si="36"/>
        <v/>
      </c>
      <c r="L426" s="431"/>
      <c r="M426" s="404">
        <f t="shared" si="37"/>
        <v>0</v>
      </c>
      <c r="N426" s="381">
        <f t="shared" si="39"/>
        <v>0</v>
      </c>
      <c r="O426" s="391"/>
      <c r="P426" s="392"/>
      <c r="Q426" s="392"/>
      <c r="R426" s="393"/>
      <c r="S426" s="394"/>
      <c r="T426" s="470"/>
    </row>
    <row r="427" spans="1:20" s="3" customFormat="1" x14ac:dyDescent="0.2">
      <c r="A427" s="428">
        <f>'Est. of Hours'!A427</f>
        <v>0</v>
      </c>
      <c r="B427" s="653">
        <f>'Est. of Hours'!B427</f>
        <v>0</v>
      </c>
      <c r="C427" s="653"/>
      <c r="D427" s="653"/>
      <c r="E427" s="351">
        <f>'Est. of Hours'!Q427</f>
        <v>0</v>
      </c>
      <c r="F427" s="443"/>
      <c r="G427" s="443"/>
      <c r="H427" s="444"/>
      <c r="I427" s="445"/>
      <c r="J427" s="367">
        <f t="shared" si="38"/>
        <v>0</v>
      </c>
      <c r="K427" s="411" t="str">
        <f t="shared" si="36"/>
        <v/>
      </c>
      <c r="L427" s="431"/>
      <c r="M427" s="404">
        <f t="shared" si="37"/>
        <v>0</v>
      </c>
      <c r="N427" s="381">
        <f t="shared" si="39"/>
        <v>0</v>
      </c>
      <c r="O427" s="391"/>
      <c r="P427" s="392"/>
      <c r="Q427" s="392"/>
      <c r="R427" s="393"/>
      <c r="S427" s="394"/>
      <c r="T427" s="470"/>
    </row>
    <row r="428" spans="1:20" s="3" customFormat="1" x14ac:dyDescent="0.2">
      <c r="A428" s="428">
        <f>'Est. of Hours'!A428</f>
        <v>0</v>
      </c>
      <c r="B428" s="653">
        <f>'Est. of Hours'!B428</f>
        <v>0</v>
      </c>
      <c r="C428" s="653"/>
      <c r="D428" s="653"/>
      <c r="E428" s="351">
        <f>'Est. of Hours'!Q428</f>
        <v>0</v>
      </c>
      <c r="F428" s="443"/>
      <c r="G428" s="443"/>
      <c r="H428" s="444"/>
      <c r="I428" s="445"/>
      <c r="J428" s="367">
        <f t="shared" si="38"/>
        <v>0</v>
      </c>
      <c r="K428" s="411" t="str">
        <f t="shared" si="36"/>
        <v/>
      </c>
      <c r="L428" s="431"/>
      <c r="M428" s="404">
        <f t="shared" si="37"/>
        <v>0</v>
      </c>
      <c r="N428" s="381">
        <f t="shared" si="39"/>
        <v>0</v>
      </c>
      <c r="O428" s="391"/>
      <c r="P428" s="392"/>
      <c r="Q428" s="392"/>
      <c r="R428" s="393"/>
      <c r="S428" s="394"/>
      <c r="T428" s="470"/>
    </row>
    <row r="429" spans="1:20" s="3" customFormat="1" x14ac:dyDescent="0.2">
      <c r="A429" s="428">
        <f>'Est. of Hours'!A429</f>
        <v>0</v>
      </c>
      <c r="B429" s="653">
        <f>'Est. of Hours'!B429</f>
        <v>0</v>
      </c>
      <c r="C429" s="653"/>
      <c r="D429" s="653"/>
      <c r="E429" s="351">
        <f>'Est. of Hours'!Q429</f>
        <v>0</v>
      </c>
      <c r="F429" s="443"/>
      <c r="G429" s="443"/>
      <c r="H429" s="444"/>
      <c r="I429" s="445"/>
      <c r="J429" s="367">
        <f t="shared" si="38"/>
        <v>0</v>
      </c>
      <c r="K429" s="411" t="str">
        <f t="shared" si="36"/>
        <v/>
      </c>
      <c r="L429" s="431"/>
      <c r="M429" s="404">
        <f t="shared" si="37"/>
        <v>0</v>
      </c>
      <c r="N429" s="381">
        <f t="shared" si="39"/>
        <v>0</v>
      </c>
      <c r="O429" s="391"/>
      <c r="P429" s="392"/>
      <c r="Q429" s="392"/>
      <c r="R429" s="393"/>
      <c r="S429" s="394"/>
      <c r="T429" s="470"/>
    </row>
    <row r="430" spans="1:20" s="3" customFormat="1" x14ac:dyDescent="0.2">
      <c r="A430" s="428">
        <f>'Est. of Hours'!A430</f>
        <v>0</v>
      </c>
      <c r="B430" s="653">
        <f>'Est. of Hours'!B430</f>
        <v>0</v>
      </c>
      <c r="C430" s="653"/>
      <c r="D430" s="653"/>
      <c r="E430" s="351">
        <f>'Est. of Hours'!Q430</f>
        <v>0</v>
      </c>
      <c r="F430" s="443"/>
      <c r="G430" s="443"/>
      <c r="H430" s="444"/>
      <c r="I430" s="445"/>
      <c r="J430" s="367">
        <f t="shared" si="38"/>
        <v>0</v>
      </c>
      <c r="K430" s="411" t="str">
        <f t="shared" si="36"/>
        <v/>
      </c>
      <c r="L430" s="431"/>
      <c r="M430" s="404">
        <f t="shared" si="37"/>
        <v>0</v>
      </c>
      <c r="N430" s="381">
        <f t="shared" si="39"/>
        <v>0</v>
      </c>
      <c r="O430" s="391"/>
      <c r="P430" s="392"/>
      <c r="Q430" s="392"/>
      <c r="R430" s="393"/>
      <c r="S430" s="394"/>
      <c r="T430" s="470"/>
    </row>
    <row r="431" spans="1:20" s="3" customFormat="1" x14ac:dyDescent="0.2">
      <c r="A431" s="428">
        <f>'Est. of Hours'!A431</f>
        <v>0</v>
      </c>
      <c r="B431" s="653">
        <f>'Est. of Hours'!B431</f>
        <v>0</v>
      </c>
      <c r="C431" s="653"/>
      <c r="D431" s="653"/>
      <c r="E431" s="351">
        <f>'Est. of Hours'!Q431</f>
        <v>0</v>
      </c>
      <c r="F431" s="443"/>
      <c r="G431" s="443"/>
      <c r="H431" s="444"/>
      <c r="I431" s="445"/>
      <c r="J431" s="367">
        <f t="shared" si="38"/>
        <v>0</v>
      </c>
      <c r="K431" s="411" t="str">
        <f t="shared" si="36"/>
        <v/>
      </c>
      <c r="L431" s="431"/>
      <c r="M431" s="404">
        <f t="shared" si="37"/>
        <v>0</v>
      </c>
      <c r="N431" s="381">
        <f t="shared" si="39"/>
        <v>0</v>
      </c>
      <c r="O431" s="391"/>
      <c r="P431" s="392"/>
      <c r="Q431" s="392"/>
      <c r="R431" s="393"/>
      <c r="S431" s="394"/>
      <c r="T431" s="470"/>
    </row>
    <row r="432" spans="1:20" s="3" customFormat="1" x14ac:dyDescent="0.2">
      <c r="A432" s="428">
        <f>'Est. of Hours'!A432</f>
        <v>0</v>
      </c>
      <c r="B432" s="653">
        <f>'Est. of Hours'!B432</f>
        <v>0</v>
      </c>
      <c r="C432" s="653"/>
      <c r="D432" s="653"/>
      <c r="E432" s="351">
        <f>'Est. of Hours'!Q432</f>
        <v>0</v>
      </c>
      <c r="F432" s="443"/>
      <c r="G432" s="443"/>
      <c r="H432" s="444"/>
      <c r="I432" s="445"/>
      <c r="J432" s="367">
        <f t="shared" si="38"/>
        <v>0</v>
      </c>
      <c r="K432" s="411" t="str">
        <f t="shared" si="36"/>
        <v/>
      </c>
      <c r="L432" s="431"/>
      <c r="M432" s="404">
        <f t="shared" si="37"/>
        <v>0</v>
      </c>
      <c r="N432" s="381">
        <f t="shared" si="39"/>
        <v>0</v>
      </c>
      <c r="O432" s="391"/>
      <c r="P432" s="392"/>
      <c r="Q432" s="392"/>
      <c r="R432" s="393"/>
      <c r="S432" s="394"/>
      <c r="T432" s="470"/>
    </row>
    <row r="433" spans="1:20" s="3" customFormat="1" x14ac:dyDescent="0.2">
      <c r="A433" s="428">
        <f>'Est. of Hours'!A433</f>
        <v>0</v>
      </c>
      <c r="B433" s="653">
        <f>'Est. of Hours'!B433</f>
        <v>0</v>
      </c>
      <c r="C433" s="653"/>
      <c r="D433" s="653"/>
      <c r="E433" s="351">
        <f>'Est. of Hours'!Q433</f>
        <v>0</v>
      </c>
      <c r="F433" s="443"/>
      <c r="G433" s="443"/>
      <c r="H433" s="444"/>
      <c r="I433" s="445"/>
      <c r="J433" s="367">
        <f t="shared" si="38"/>
        <v>0</v>
      </c>
      <c r="K433" s="411" t="str">
        <f t="shared" si="36"/>
        <v/>
      </c>
      <c r="L433" s="431"/>
      <c r="M433" s="404">
        <f t="shared" si="37"/>
        <v>0</v>
      </c>
      <c r="N433" s="381">
        <f t="shared" si="39"/>
        <v>0</v>
      </c>
      <c r="O433" s="391"/>
      <c r="P433" s="392"/>
      <c r="Q433" s="392"/>
      <c r="R433" s="393"/>
      <c r="S433" s="394"/>
      <c r="T433" s="470"/>
    </row>
    <row r="434" spans="1:20" s="3" customFormat="1" x14ac:dyDescent="0.2">
      <c r="A434" s="428">
        <f>'Est. of Hours'!A434</f>
        <v>0</v>
      </c>
      <c r="B434" s="653">
        <f>'Est. of Hours'!B434</f>
        <v>0</v>
      </c>
      <c r="C434" s="653"/>
      <c r="D434" s="653"/>
      <c r="E434" s="351">
        <f>'Est. of Hours'!Q434</f>
        <v>0</v>
      </c>
      <c r="F434" s="443"/>
      <c r="G434" s="443"/>
      <c r="H434" s="444"/>
      <c r="I434" s="445"/>
      <c r="J434" s="367">
        <f t="shared" si="38"/>
        <v>0</v>
      </c>
      <c r="K434" s="411" t="str">
        <f t="shared" si="36"/>
        <v/>
      </c>
      <c r="L434" s="431"/>
      <c r="M434" s="404">
        <f t="shared" si="37"/>
        <v>0</v>
      </c>
      <c r="N434" s="381">
        <f t="shared" si="39"/>
        <v>0</v>
      </c>
      <c r="O434" s="391"/>
      <c r="P434" s="392"/>
      <c r="Q434" s="392"/>
      <c r="R434" s="393"/>
      <c r="S434" s="394"/>
      <c r="T434" s="470"/>
    </row>
    <row r="435" spans="1:20" s="3" customFormat="1" x14ac:dyDescent="0.2">
      <c r="A435" s="428">
        <f>'Est. of Hours'!A435</f>
        <v>0</v>
      </c>
      <c r="B435" s="653">
        <f>'Est. of Hours'!B435</f>
        <v>0</v>
      </c>
      <c r="C435" s="653"/>
      <c r="D435" s="653"/>
      <c r="E435" s="351">
        <f>'Est. of Hours'!Q435</f>
        <v>0</v>
      </c>
      <c r="F435" s="443"/>
      <c r="G435" s="443"/>
      <c r="H435" s="444"/>
      <c r="I435" s="445"/>
      <c r="J435" s="367">
        <f t="shared" si="38"/>
        <v>0</v>
      </c>
      <c r="K435" s="411" t="str">
        <f t="shared" si="36"/>
        <v/>
      </c>
      <c r="L435" s="431"/>
      <c r="M435" s="404">
        <f t="shared" si="37"/>
        <v>0</v>
      </c>
      <c r="N435" s="381">
        <f t="shared" si="39"/>
        <v>0</v>
      </c>
      <c r="O435" s="391"/>
      <c r="P435" s="392"/>
      <c r="Q435" s="392"/>
      <c r="R435" s="393"/>
      <c r="S435" s="394"/>
      <c r="T435" s="470"/>
    </row>
    <row r="436" spans="1:20" s="3" customFormat="1" x14ac:dyDescent="0.2">
      <c r="A436" s="428">
        <f>'Est. of Hours'!A436</f>
        <v>0</v>
      </c>
      <c r="B436" s="653">
        <f>'Est. of Hours'!B436</f>
        <v>0</v>
      </c>
      <c r="C436" s="653"/>
      <c r="D436" s="653"/>
      <c r="E436" s="351">
        <f>'Est. of Hours'!Q436</f>
        <v>0</v>
      </c>
      <c r="F436" s="443"/>
      <c r="G436" s="443"/>
      <c r="H436" s="444"/>
      <c r="I436" s="445"/>
      <c r="J436" s="367">
        <f t="shared" si="38"/>
        <v>0</v>
      </c>
      <c r="K436" s="411" t="str">
        <f t="shared" si="36"/>
        <v/>
      </c>
      <c r="L436" s="431"/>
      <c r="M436" s="404">
        <f t="shared" si="37"/>
        <v>0</v>
      </c>
      <c r="N436" s="381">
        <f t="shared" si="39"/>
        <v>0</v>
      </c>
      <c r="O436" s="391"/>
      <c r="P436" s="392"/>
      <c r="Q436" s="392"/>
      <c r="R436" s="393"/>
      <c r="S436" s="394"/>
      <c r="T436" s="470"/>
    </row>
    <row r="437" spans="1:20" s="3" customFormat="1" x14ac:dyDescent="0.2">
      <c r="A437" s="428">
        <f>'Est. of Hours'!A437</f>
        <v>0</v>
      </c>
      <c r="B437" s="653">
        <f>'Est. of Hours'!B437</f>
        <v>0</v>
      </c>
      <c r="C437" s="653"/>
      <c r="D437" s="653"/>
      <c r="E437" s="351">
        <f>'Est. of Hours'!Q437</f>
        <v>0</v>
      </c>
      <c r="F437" s="443"/>
      <c r="G437" s="443"/>
      <c r="H437" s="444"/>
      <c r="I437" s="445"/>
      <c r="J437" s="367">
        <f t="shared" si="38"/>
        <v>0</v>
      </c>
      <c r="K437" s="411" t="str">
        <f t="shared" si="36"/>
        <v/>
      </c>
      <c r="L437" s="431"/>
      <c r="M437" s="404">
        <f t="shared" si="37"/>
        <v>0</v>
      </c>
      <c r="N437" s="381">
        <f t="shared" si="39"/>
        <v>0</v>
      </c>
      <c r="O437" s="391"/>
      <c r="P437" s="392"/>
      <c r="Q437" s="392"/>
      <c r="R437" s="393"/>
      <c r="S437" s="394"/>
      <c r="T437" s="470"/>
    </row>
    <row r="438" spans="1:20" s="3" customFormat="1" x14ac:dyDescent="0.2">
      <c r="A438" s="428">
        <f>'Est. of Hours'!A438</f>
        <v>0</v>
      </c>
      <c r="B438" s="653">
        <f>'Est. of Hours'!B438</f>
        <v>0</v>
      </c>
      <c r="C438" s="653"/>
      <c r="D438" s="653"/>
      <c r="E438" s="351">
        <f>'Est. of Hours'!Q438</f>
        <v>0</v>
      </c>
      <c r="F438" s="443"/>
      <c r="G438" s="443"/>
      <c r="H438" s="444"/>
      <c r="I438" s="445"/>
      <c r="J438" s="367">
        <f t="shared" si="38"/>
        <v>0</v>
      </c>
      <c r="K438" s="411" t="str">
        <f t="shared" si="36"/>
        <v/>
      </c>
      <c r="L438" s="431"/>
      <c r="M438" s="404">
        <f t="shared" si="37"/>
        <v>0</v>
      </c>
      <c r="N438" s="381">
        <f t="shared" si="39"/>
        <v>0</v>
      </c>
      <c r="O438" s="391"/>
      <c r="P438" s="392"/>
      <c r="Q438" s="392"/>
      <c r="R438" s="393"/>
      <c r="S438" s="394"/>
      <c r="T438" s="470"/>
    </row>
    <row r="439" spans="1:20" s="3" customFormat="1" x14ac:dyDescent="0.2">
      <c r="A439" s="428">
        <f>'Est. of Hours'!A439</f>
        <v>0</v>
      </c>
      <c r="B439" s="653">
        <f>'Est. of Hours'!B439</f>
        <v>0</v>
      </c>
      <c r="C439" s="653"/>
      <c r="D439" s="653"/>
      <c r="E439" s="351">
        <f>'Est. of Hours'!Q439</f>
        <v>0</v>
      </c>
      <c r="F439" s="443"/>
      <c r="G439" s="443"/>
      <c r="H439" s="444"/>
      <c r="I439" s="445"/>
      <c r="J439" s="367">
        <f t="shared" si="38"/>
        <v>0</v>
      </c>
      <c r="K439" s="411" t="str">
        <f t="shared" si="36"/>
        <v/>
      </c>
      <c r="L439" s="431"/>
      <c r="M439" s="404">
        <f t="shared" si="37"/>
        <v>0</v>
      </c>
      <c r="N439" s="381">
        <f t="shared" si="39"/>
        <v>0</v>
      </c>
      <c r="O439" s="391"/>
      <c r="P439" s="392"/>
      <c r="Q439" s="392"/>
      <c r="R439" s="393"/>
      <c r="S439" s="394"/>
      <c r="T439" s="470"/>
    </row>
    <row r="440" spans="1:20" s="3" customFormat="1" x14ac:dyDescent="0.2">
      <c r="A440" s="428">
        <f>'Est. of Hours'!A440</f>
        <v>0</v>
      </c>
      <c r="B440" s="653">
        <f>'Est. of Hours'!B440</f>
        <v>0</v>
      </c>
      <c r="C440" s="653"/>
      <c r="D440" s="653"/>
      <c r="E440" s="351">
        <f>'Est. of Hours'!Q440</f>
        <v>0</v>
      </c>
      <c r="F440" s="443"/>
      <c r="G440" s="443"/>
      <c r="H440" s="444"/>
      <c r="I440" s="445"/>
      <c r="J440" s="367">
        <f t="shared" si="38"/>
        <v>0</v>
      </c>
      <c r="K440" s="411" t="str">
        <f t="shared" si="36"/>
        <v/>
      </c>
      <c r="L440" s="431"/>
      <c r="M440" s="404">
        <f t="shared" si="37"/>
        <v>0</v>
      </c>
      <c r="N440" s="381">
        <f t="shared" si="39"/>
        <v>0</v>
      </c>
      <c r="O440" s="391"/>
      <c r="P440" s="392"/>
      <c r="Q440" s="392"/>
      <c r="R440" s="393"/>
      <c r="S440" s="394"/>
      <c r="T440" s="470"/>
    </row>
    <row r="441" spans="1:20" s="3" customFormat="1" x14ac:dyDescent="0.2">
      <c r="A441" s="428">
        <f>'Est. of Hours'!A441</f>
        <v>0</v>
      </c>
      <c r="B441" s="653">
        <f>'Est. of Hours'!B441</f>
        <v>0</v>
      </c>
      <c r="C441" s="653"/>
      <c r="D441" s="653"/>
      <c r="E441" s="351">
        <f>'Est. of Hours'!Q441</f>
        <v>0</v>
      </c>
      <c r="F441" s="443"/>
      <c r="G441" s="443"/>
      <c r="H441" s="444"/>
      <c r="I441" s="445"/>
      <c r="J441" s="367">
        <f t="shared" si="38"/>
        <v>0</v>
      </c>
      <c r="K441" s="411" t="str">
        <f t="shared" si="36"/>
        <v/>
      </c>
      <c r="L441" s="431"/>
      <c r="M441" s="404">
        <f t="shared" si="37"/>
        <v>0</v>
      </c>
      <c r="N441" s="381">
        <f t="shared" si="39"/>
        <v>0</v>
      </c>
      <c r="O441" s="391"/>
      <c r="P441" s="392"/>
      <c r="Q441" s="392"/>
      <c r="R441" s="393"/>
      <c r="S441" s="394"/>
      <c r="T441" s="470"/>
    </row>
    <row r="442" spans="1:20" s="3" customFormat="1" x14ac:dyDescent="0.2">
      <c r="A442" s="428">
        <f>'Est. of Hours'!A442</f>
        <v>0</v>
      </c>
      <c r="B442" s="653">
        <f>'Est. of Hours'!B442</f>
        <v>0</v>
      </c>
      <c r="C442" s="653"/>
      <c r="D442" s="653"/>
      <c r="E442" s="351">
        <f>'Est. of Hours'!Q442</f>
        <v>0</v>
      </c>
      <c r="F442" s="443"/>
      <c r="G442" s="443"/>
      <c r="H442" s="444"/>
      <c r="I442" s="445"/>
      <c r="J442" s="367">
        <f t="shared" si="38"/>
        <v>0</v>
      </c>
      <c r="K442" s="411" t="str">
        <f t="shared" si="36"/>
        <v/>
      </c>
      <c r="L442" s="431"/>
      <c r="M442" s="404">
        <f t="shared" si="37"/>
        <v>0</v>
      </c>
      <c r="N442" s="381">
        <f t="shared" si="39"/>
        <v>0</v>
      </c>
      <c r="O442" s="391"/>
      <c r="P442" s="392"/>
      <c r="Q442" s="392"/>
      <c r="R442" s="393"/>
      <c r="S442" s="394"/>
      <c r="T442" s="470"/>
    </row>
    <row r="443" spans="1:20" s="3" customFormat="1" ht="15.75" thickBot="1" x14ac:dyDescent="0.25">
      <c r="A443" s="428">
        <f>'Est. of Hours'!A443</f>
        <v>0</v>
      </c>
      <c r="B443" s="653">
        <f>'Est. of Hours'!B443</f>
        <v>0</v>
      </c>
      <c r="C443" s="653"/>
      <c r="D443" s="653"/>
      <c r="E443" s="352">
        <f>'Est. of Hours'!Q443</f>
        <v>0</v>
      </c>
      <c r="F443" s="446"/>
      <c r="G443" s="446"/>
      <c r="H443" s="447"/>
      <c r="I443" s="448"/>
      <c r="J443" s="368">
        <f t="shared" si="38"/>
        <v>0</v>
      </c>
      <c r="K443" s="412" t="str">
        <f t="shared" si="36"/>
        <v/>
      </c>
      <c r="L443" s="432"/>
      <c r="M443" s="405">
        <f t="shared" si="37"/>
        <v>0</v>
      </c>
      <c r="N443" s="382">
        <f t="shared" si="39"/>
        <v>0</v>
      </c>
      <c r="O443" s="395"/>
      <c r="P443" s="396"/>
      <c r="Q443" s="396"/>
      <c r="R443" s="397"/>
      <c r="S443" s="398"/>
      <c r="T443" s="470"/>
    </row>
    <row r="444" spans="1:20" s="3" customFormat="1" ht="15" customHeight="1" thickBot="1" x14ac:dyDescent="0.25">
      <c r="A444" s="658" t="str">
        <f>'Est. of Hours'!A444</f>
        <v>XIII.  User Defined Task 13</v>
      </c>
      <c r="B444" s="659"/>
      <c r="C444" s="659"/>
      <c r="D444" s="659"/>
      <c r="E444" s="355">
        <f>'Est. of Hours'!Q444</f>
        <v>0</v>
      </c>
      <c r="F444" s="436"/>
      <c r="G444" s="436"/>
      <c r="H444" s="437"/>
      <c r="I444" s="438"/>
      <c r="J444" s="383">
        <f t="shared" si="38"/>
        <v>0</v>
      </c>
      <c r="K444" s="413" t="str">
        <f t="shared" si="36"/>
        <v/>
      </c>
      <c r="L444" s="433"/>
      <c r="M444" s="406">
        <f t="shared" si="37"/>
        <v>0</v>
      </c>
      <c r="N444" s="385">
        <f t="shared" si="39"/>
        <v>0</v>
      </c>
      <c r="O444" s="373">
        <f t="shared" ref="O444:S444" si="41">ROUND(SUM(O445:O479),2)</f>
        <v>0</v>
      </c>
      <c r="P444" s="374">
        <f t="shared" si="41"/>
        <v>0</v>
      </c>
      <c r="Q444" s="374">
        <f t="shared" si="41"/>
        <v>0</v>
      </c>
      <c r="R444" s="375">
        <f t="shared" si="41"/>
        <v>0</v>
      </c>
      <c r="S444" s="376">
        <f t="shared" si="41"/>
        <v>0</v>
      </c>
      <c r="T444" s="470"/>
    </row>
    <row r="445" spans="1:20" s="3" customFormat="1" x14ac:dyDescent="0.2">
      <c r="A445" s="427">
        <f>'Est. of Hours'!A445</f>
        <v>0</v>
      </c>
      <c r="B445" s="653">
        <f>'Est. of Hours'!B445</f>
        <v>0</v>
      </c>
      <c r="C445" s="653"/>
      <c r="D445" s="653"/>
      <c r="E445" s="353">
        <f>'Est. of Hours'!Q445</f>
        <v>0</v>
      </c>
      <c r="F445" s="439"/>
      <c r="G445" s="439"/>
      <c r="H445" s="449"/>
      <c r="I445" s="450"/>
      <c r="J445" s="366">
        <f t="shared" si="38"/>
        <v>0</v>
      </c>
      <c r="K445" s="414" t="str">
        <f t="shared" si="36"/>
        <v/>
      </c>
      <c r="L445" s="434"/>
      <c r="M445" s="403">
        <f t="shared" si="37"/>
        <v>0</v>
      </c>
      <c r="N445" s="380">
        <f t="shared" si="39"/>
        <v>0</v>
      </c>
      <c r="O445" s="386"/>
      <c r="P445" s="387"/>
      <c r="Q445" s="388"/>
      <c r="R445" s="389"/>
      <c r="S445" s="390"/>
      <c r="T445" s="470"/>
    </row>
    <row r="446" spans="1:20" s="3" customFormat="1" ht="15" customHeight="1" x14ac:dyDescent="0.2">
      <c r="A446" s="427">
        <f>'Est. of Hours'!A446</f>
        <v>0</v>
      </c>
      <c r="B446" s="653">
        <f>'Est. of Hours'!B446</f>
        <v>0</v>
      </c>
      <c r="C446" s="653"/>
      <c r="D446" s="653"/>
      <c r="E446" s="351">
        <f>'Est. of Hours'!Q446</f>
        <v>0</v>
      </c>
      <c r="F446" s="443"/>
      <c r="G446" s="443"/>
      <c r="H446" s="444"/>
      <c r="I446" s="445"/>
      <c r="J446" s="367">
        <f t="shared" si="38"/>
        <v>0</v>
      </c>
      <c r="K446" s="411" t="str">
        <f t="shared" si="36"/>
        <v/>
      </c>
      <c r="L446" s="431"/>
      <c r="M446" s="404">
        <f t="shared" si="37"/>
        <v>0</v>
      </c>
      <c r="N446" s="381">
        <f t="shared" si="39"/>
        <v>0</v>
      </c>
      <c r="O446" s="391"/>
      <c r="P446" s="392"/>
      <c r="Q446" s="392"/>
      <c r="R446" s="393"/>
      <c r="S446" s="394"/>
      <c r="T446" s="470"/>
    </row>
    <row r="447" spans="1:20" s="3" customFormat="1" ht="15" customHeight="1" x14ac:dyDescent="0.2">
      <c r="A447" s="428">
        <f>'Est. of Hours'!A447</f>
        <v>0</v>
      </c>
      <c r="B447" s="653">
        <f>'Est. of Hours'!B447</f>
        <v>0</v>
      </c>
      <c r="C447" s="653"/>
      <c r="D447" s="653"/>
      <c r="E447" s="351">
        <f>'Est. of Hours'!Q447</f>
        <v>0</v>
      </c>
      <c r="F447" s="443"/>
      <c r="G447" s="443"/>
      <c r="H447" s="444"/>
      <c r="I447" s="445"/>
      <c r="J447" s="367">
        <f t="shared" si="38"/>
        <v>0</v>
      </c>
      <c r="K447" s="411" t="str">
        <f t="shared" si="36"/>
        <v/>
      </c>
      <c r="L447" s="431"/>
      <c r="M447" s="404">
        <f t="shared" si="37"/>
        <v>0</v>
      </c>
      <c r="N447" s="381">
        <f t="shared" si="39"/>
        <v>0</v>
      </c>
      <c r="O447" s="391"/>
      <c r="P447" s="392"/>
      <c r="Q447" s="392"/>
      <c r="R447" s="393"/>
      <c r="S447" s="394"/>
      <c r="T447" s="470"/>
    </row>
    <row r="448" spans="1:20" s="3" customFormat="1" ht="15" customHeight="1" x14ac:dyDescent="0.2">
      <c r="A448" s="428">
        <f>'Est. of Hours'!A448</f>
        <v>0</v>
      </c>
      <c r="B448" s="653">
        <f>'Est. of Hours'!B448</f>
        <v>0</v>
      </c>
      <c r="C448" s="653"/>
      <c r="D448" s="653"/>
      <c r="E448" s="351">
        <f>'Est. of Hours'!Q448</f>
        <v>0</v>
      </c>
      <c r="F448" s="443"/>
      <c r="G448" s="443"/>
      <c r="H448" s="444"/>
      <c r="I448" s="445"/>
      <c r="J448" s="367">
        <f t="shared" si="38"/>
        <v>0</v>
      </c>
      <c r="K448" s="411" t="str">
        <f t="shared" si="36"/>
        <v/>
      </c>
      <c r="L448" s="431"/>
      <c r="M448" s="404">
        <f t="shared" si="37"/>
        <v>0</v>
      </c>
      <c r="N448" s="381">
        <f t="shared" si="39"/>
        <v>0</v>
      </c>
      <c r="O448" s="391"/>
      <c r="P448" s="392"/>
      <c r="Q448" s="392"/>
      <c r="R448" s="393"/>
      <c r="S448" s="394"/>
      <c r="T448" s="470"/>
    </row>
    <row r="449" spans="1:20" s="3" customFormat="1" ht="15" customHeight="1" x14ac:dyDescent="0.2">
      <c r="A449" s="428">
        <f>'Est. of Hours'!A449</f>
        <v>0</v>
      </c>
      <c r="B449" s="653">
        <f>'Est. of Hours'!B449</f>
        <v>0</v>
      </c>
      <c r="C449" s="653"/>
      <c r="D449" s="653"/>
      <c r="E449" s="351">
        <f>'Est. of Hours'!Q449</f>
        <v>0</v>
      </c>
      <c r="F449" s="443"/>
      <c r="G449" s="443"/>
      <c r="H449" s="444"/>
      <c r="I449" s="445"/>
      <c r="J449" s="367">
        <f t="shared" si="38"/>
        <v>0</v>
      </c>
      <c r="K449" s="411" t="str">
        <f t="shared" si="36"/>
        <v/>
      </c>
      <c r="L449" s="431"/>
      <c r="M449" s="404">
        <f t="shared" si="37"/>
        <v>0</v>
      </c>
      <c r="N449" s="381">
        <f t="shared" si="39"/>
        <v>0</v>
      </c>
      <c r="O449" s="391"/>
      <c r="P449" s="392"/>
      <c r="Q449" s="392"/>
      <c r="R449" s="393"/>
      <c r="S449" s="394"/>
      <c r="T449" s="470"/>
    </row>
    <row r="450" spans="1:20" s="3" customFormat="1" ht="15" customHeight="1" x14ac:dyDescent="0.2">
      <c r="A450" s="428">
        <f>'Est. of Hours'!A450</f>
        <v>0</v>
      </c>
      <c r="B450" s="653">
        <f>'Est. of Hours'!B450</f>
        <v>0</v>
      </c>
      <c r="C450" s="653"/>
      <c r="D450" s="653"/>
      <c r="E450" s="351">
        <f>'Est. of Hours'!Q450</f>
        <v>0</v>
      </c>
      <c r="F450" s="443"/>
      <c r="G450" s="443"/>
      <c r="H450" s="444"/>
      <c r="I450" s="445"/>
      <c r="J450" s="367">
        <f t="shared" si="38"/>
        <v>0</v>
      </c>
      <c r="K450" s="411" t="str">
        <f t="shared" si="36"/>
        <v/>
      </c>
      <c r="L450" s="431"/>
      <c r="M450" s="404">
        <f t="shared" si="37"/>
        <v>0</v>
      </c>
      <c r="N450" s="381">
        <f t="shared" si="39"/>
        <v>0</v>
      </c>
      <c r="O450" s="391"/>
      <c r="P450" s="392"/>
      <c r="Q450" s="392"/>
      <c r="R450" s="393"/>
      <c r="S450" s="394"/>
      <c r="T450" s="470"/>
    </row>
    <row r="451" spans="1:20" s="3" customFormat="1" x14ac:dyDescent="0.2">
      <c r="A451" s="428">
        <f>'Est. of Hours'!A451</f>
        <v>0</v>
      </c>
      <c r="B451" s="653">
        <f>'Est. of Hours'!B451</f>
        <v>0</v>
      </c>
      <c r="C451" s="653"/>
      <c r="D451" s="653"/>
      <c r="E451" s="351">
        <f>'Est. of Hours'!Q451</f>
        <v>0</v>
      </c>
      <c r="F451" s="443"/>
      <c r="G451" s="443"/>
      <c r="H451" s="444"/>
      <c r="I451" s="445"/>
      <c r="J451" s="367">
        <f t="shared" si="38"/>
        <v>0</v>
      </c>
      <c r="K451" s="411" t="str">
        <f t="shared" si="36"/>
        <v/>
      </c>
      <c r="L451" s="431"/>
      <c r="M451" s="404">
        <f t="shared" si="37"/>
        <v>0</v>
      </c>
      <c r="N451" s="381">
        <f t="shared" si="39"/>
        <v>0</v>
      </c>
      <c r="O451" s="391"/>
      <c r="P451" s="392"/>
      <c r="Q451" s="392"/>
      <c r="R451" s="393"/>
      <c r="S451" s="394"/>
      <c r="T451" s="470"/>
    </row>
    <row r="452" spans="1:20" s="3" customFormat="1" x14ac:dyDescent="0.2">
      <c r="A452" s="428">
        <f>'Est. of Hours'!A452</f>
        <v>0</v>
      </c>
      <c r="B452" s="653">
        <f>'Est. of Hours'!B452</f>
        <v>0</v>
      </c>
      <c r="C452" s="653"/>
      <c r="D452" s="653"/>
      <c r="E452" s="351">
        <f>'Est. of Hours'!Q452</f>
        <v>0</v>
      </c>
      <c r="F452" s="443"/>
      <c r="G452" s="443"/>
      <c r="H452" s="444"/>
      <c r="I452" s="445"/>
      <c r="J452" s="367">
        <f t="shared" si="38"/>
        <v>0</v>
      </c>
      <c r="K452" s="411" t="str">
        <f t="shared" si="36"/>
        <v/>
      </c>
      <c r="L452" s="431"/>
      <c r="M452" s="404">
        <f t="shared" si="37"/>
        <v>0</v>
      </c>
      <c r="N452" s="381">
        <f t="shared" si="39"/>
        <v>0</v>
      </c>
      <c r="O452" s="391"/>
      <c r="P452" s="392"/>
      <c r="Q452" s="392"/>
      <c r="R452" s="393"/>
      <c r="S452" s="394"/>
      <c r="T452" s="470"/>
    </row>
    <row r="453" spans="1:20" s="3" customFormat="1" x14ac:dyDescent="0.2">
      <c r="A453" s="428">
        <f>'Est. of Hours'!A453</f>
        <v>0</v>
      </c>
      <c r="B453" s="653">
        <f>'Est. of Hours'!B453</f>
        <v>0</v>
      </c>
      <c r="C453" s="653"/>
      <c r="D453" s="653"/>
      <c r="E453" s="351">
        <f>'Est. of Hours'!Q453</f>
        <v>0</v>
      </c>
      <c r="F453" s="443"/>
      <c r="G453" s="443"/>
      <c r="H453" s="444"/>
      <c r="I453" s="445"/>
      <c r="J453" s="367">
        <f t="shared" si="38"/>
        <v>0</v>
      </c>
      <c r="K453" s="411" t="str">
        <f t="shared" si="36"/>
        <v/>
      </c>
      <c r="L453" s="431"/>
      <c r="M453" s="404">
        <f t="shared" si="37"/>
        <v>0</v>
      </c>
      <c r="N453" s="381">
        <f t="shared" si="39"/>
        <v>0</v>
      </c>
      <c r="O453" s="391"/>
      <c r="P453" s="392"/>
      <c r="Q453" s="392"/>
      <c r="R453" s="393"/>
      <c r="S453" s="394"/>
      <c r="T453" s="470"/>
    </row>
    <row r="454" spans="1:20" s="3" customFormat="1" x14ac:dyDescent="0.2">
      <c r="A454" s="428">
        <f>'Est. of Hours'!A454</f>
        <v>0</v>
      </c>
      <c r="B454" s="653">
        <f>'Est. of Hours'!B454</f>
        <v>0</v>
      </c>
      <c r="C454" s="653"/>
      <c r="D454" s="653"/>
      <c r="E454" s="351">
        <f>'Est. of Hours'!Q454</f>
        <v>0</v>
      </c>
      <c r="F454" s="443"/>
      <c r="G454" s="443"/>
      <c r="H454" s="444"/>
      <c r="I454" s="445"/>
      <c r="J454" s="367">
        <f t="shared" si="38"/>
        <v>0</v>
      </c>
      <c r="K454" s="411" t="str">
        <f t="shared" si="36"/>
        <v/>
      </c>
      <c r="L454" s="431"/>
      <c r="M454" s="404">
        <f t="shared" si="37"/>
        <v>0</v>
      </c>
      <c r="N454" s="381">
        <f t="shared" si="39"/>
        <v>0</v>
      </c>
      <c r="O454" s="391"/>
      <c r="P454" s="392"/>
      <c r="Q454" s="392"/>
      <c r="R454" s="393"/>
      <c r="S454" s="394"/>
      <c r="T454" s="470"/>
    </row>
    <row r="455" spans="1:20" s="3" customFormat="1" x14ac:dyDescent="0.2">
      <c r="A455" s="428">
        <f>'Est. of Hours'!A455</f>
        <v>0</v>
      </c>
      <c r="B455" s="653">
        <f>'Est. of Hours'!B455</f>
        <v>0</v>
      </c>
      <c r="C455" s="653"/>
      <c r="D455" s="653"/>
      <c r="E455" s="351">
        <f>'Est. of Hours'!Q455</f>
        <v>0</v>
      </c>
      <c r="F455" s="443"/>
      <c r="G455" s="443"/>
      <c r="H455" s="444"/>
      <c r="I455" s="445"/>
      <c r="J455" s="367">
        <f t="shared" si="38"/>
        <v>0</v>
      </c>
      <c r="K455" s="411" t="str">
        <f t="shared" si="36"/>
        <v/>
      </c>
      <c r="L455" s="431"/>
      <c r="M455" s="404">
        <f t="shared" si="37"/>
        <v>0</v>
      </c>
      <c r="N455" s="381">
        <f t="shared" si="39"/>
        <v>0</v>
      </c>
      <c r="O455" s="391"/>
      <c r="P455" s="392"/>
      <c r="Q455" s="392"/>
      <c r="R455" s="393"/>
      <c r="S455" s="394"/>
      <c r="T455" s="470"/>
    </row>
    <row r="456" spans="1:20" s="3" customFormat="1" x14ac:dyDescent="0.2">
      <c r="A456" s="428">
        <f>'Est. of Hours'!A456</f>
        <v>0</v>
      </c>
      <c r="B456" s="653">
        <f>'Est. of Hours'!B456</f>
        <v>0</v>
      </c>
      <c r="C456" s="653"/>
      <c r="D456" s="653"/>
      <c r="E456" s="351">
        <f>'Est. of Hours'!Q456</f>
        <v>0</v>
      </c>
      <c r="F456" s="443"/>
      <c r="G456" s="443"/>
      <c r="H456" s="444"/>
      <c r="I456" s="445"/>
      <c r="J456" s="367">
        <f t="shared" si="38"/>
        <v>0</v>
      </c>
      <c r="K456" s="411" t="str">
        <f t="shared" si="36"/>
        <v/>
      </c>
      <c r="L456" s="431"/>
      <c r="M456" s="404">
        <f t="shared" si="37"/>
        <v>0</v>
      </c>
      <c r="N456" s="381">
        <f t="shared" si="39"/>
        <v>0</v>
      </c>
      <c r="O456" s="391"/>
      <c r="P456" s="392"/>
      <c r="Q456" s="392"/>
      <c r="R456" s="393"/>
      <c r="S456" s="394"/>
      <c r="T456" s="470"/>
    </row>
    <row r="457" spans="1:20" s="3" customFormat="1" x14ac:dyDescent="0.2">
      <c r="A457" s="428">
        <f>'Est. of Hours'!A457</f>
        <v>0</v>
      </c>
      <c r="B457" s="653">
        <f>'Est. of Hours'!B457</f>
        <v>0</v>
      </c>
      <c r="C457" s="653"/>
      <c r="D457" s="653"/>
      <c r="E457" s="351">
        <f>'Est. of Hours'!Q457</f>
        <v>0</v>
      </c>
      <c r="F457" s="443"/>
      <c r="G457" s="443"/>
      <c r="H457" s="444"/>
      <c r="I457" s="445"/>
      <c r="J457" s="367">
        <f t="shared" si="38"/>
        <v>0</v>
      </c>
      <c r="K457" s="411" t="str">
        <f t="shared" si="36"/>
        <v/>
      </c>
      <c r="L457" s="431"/>
      <c r="M457" s="404">
        <f t="shared" si="37"/>
        <v>0</v>
      </c>
      <c r="N457" s="381">
        <f t="shared" si="39"/>
        <v>0</v>
      </c>
      <c r="O457" s="391"/>
      <c r="P457" s="392"/>
      <c r="Q457" s="392"/>
      <c r="R457" s="393"/>
      <c r="S457" s="394"/>
      <c r="T457" s="470"/>
    </row>
    <row r="458" spans="1:20" s="3" customFormat="1" x14ac:dyDescent="0.2">
      <c r="A458" s="428">
        <f>'Est. of Hours'!A458</f>
        <v>0</v>
      </c>
      <c r="B458" s="653">
        <f>'Est. of Hours'!B458</f>
        <v>0</v>
      </c>
      <c r="C458" s="653"/>
      <c r="D458" s="653"/>
      <c r="E458" s="351">
        <f>'Est. of Hours'!Q458</f>
        <v>0</v>
      </c>
      <c r="F458" s="443"/>
      <c r="G458" s="443"/>
      <c r="H458" s="444"/>
      <c r="I458" s="445"/>
      <c r="J458" s="367">
        <f t="shared" si="38"/>
        <v>0</v>
      </c>
      <c r="K458" s="411" t="str">
        <f t="shared" si="36"/>
        <v/>
      </c>
      <c r="L458" s="431"/>
      <c r="M458" s="404">
        <f t="shared" si="37"/>
        <v>0</v>
      </c>
      <c r="N458" s="381">
        <f t="shared" si="39"/>
        <v>0</v>
      </c>
      <c r="O458" s="391"/>
      <c r="P458" s="392"/>
      <c r="Q458" s="392"/>
      <c r="R458" s="393"/>
      <c r="S458" s="394"/>
      <c r="T458" s="470"/>
    </row>
    <row r="459" spans="1:20" s="3" customFormat="1" x14ac:dyDescent="0.2">
      <c r="A459" s="428">
        <f>'Est. of Hours'!A459</f>
        <v>0</v>
      </c>
      <c r="B459" s="653">
        <f>'Est. of Hours'!B459</f>
        <v>0</v>
      </c>
      <c r="C459" s="653"/>
      <c r="D459" s="653"/>
      <c r="E459" s="351">
        <f>'Est. of Hours'!Q459</f>
        <v>0</v>
      </c>
      <c r="F459" s="443"/>
      <c r="G459" s="443"/>
      <c r="H459" s="444"/>
      <c r="I459" s="445"/>
      <c r="J459" s="367">
        <f t="shared" si="38"/>
        <v>0</v>
      </c>
      <c r="K459" s="411" t="str">
        <f t="shared" si="36"/>
        <v/>
      </c>
      <c r="L459" s="431"/>
      <c r="M459" s="404">
        <f t="shared" si="37"/>
        <v>0</v>
      </c>
      <c r="N459" s="381">
        <f t="shared" si="39"/>
        <v>0</v>
      </c>
      <c r="O459" s="391"/>
      <c r="P459" s="392"/>
      <c r="Q459" s="392"/>
      <c r="R459" s="393"/>
      <c r="S459" s="394"/>
      <c r="T459" s="470"/>
    </row>
    <row r="460" spans="1:20" s="3" customFormat="1" x14ac:dyDescent="0.2">
      <c r="A460" s="428">
        <f>'Est. of Hours'!A460</f>
        <v>0</v>
      </c>
      <c r="B460" s="653">
        <f>'Est. of Hours'!B460</f>
        <v>0</v>
      </c>
      <c r="C460" s="653"/>
      <c r="D460" s="653"/>
      <c r="E460" s="351">
        <f>'Est. of Hours'!Q460</f>
        <v>0</v>
      </c>
      <c r="F460" s="443"/>
      <c r="G460" s="443"/>
      <c r="H460" s="444"/>
      <c r="I460" s="445"/>
      <c r="J460" s="367">
        <f t="shared" si="38"/>
        <v>0</v>
      </c>
      <c r="K460" s="411" t="str">
        <f t="shared" ref="K460:K516" si="42">IF(AND(J460=0,L460=0),"",IF(OR(J460=0,L460=0),"X",(J460-L460)/L460))</f>
        <v/>
      </c>
      <c r="L460" s="431"/>
      <c r="M460" s="404">
        <f t="shared" ref="M460:M516" si="43">IF(N460=0,0,(N460-L460)/N460)</f>
        <v>0</v>
      </c>
      <c r="N460" s="381">
        <f t="shared" si="39"/>
        <v>0</v>
      </c>
      <c r="O460" s="391"/>
      <c r="P460" s="392"/>
      <c r="Q460" s="392"/>
      <c r="R460" s="393"/>
      <c r="S460" s="394"/>
      <c r="T460" s="470"/>
    </row>
    <row r="461" spans="1:20" s="3" customFormat="1" x14ac:dyDescent="0.2">
      <c r="A461" s="428">
        <f>'Est. of Hours'!A461</f>
        <v>0</v>
      </c>
      <c r="B461" s="653">
        <f>'Est. of Hours'!B461</f>
        <v>0</v>
      </c>
      <c r="C461" s="653"/>
      <c r="D461" s="653"/>
      <c r="E461" s="351">
        <f>'Est. of Hours'!Q461</f>
        <v>0</v>
      </c>
      <c r="F461" s="443"/>
      <c r="G461" s="443"/>
      <c r="H461" s="444"/>
      <c r="I461" s="445"/>
      <c r="J461" s="367">
        <f t="shared" ref="J461:J516" si="44">SUM(E461:I461)</f>
        <v>0</v>
      </c>
      <c r="K461" s="411" t="str">
        <f t="shared" si="42"/>
        <v/>
      </c>
      <c r="L461" s="431"/>
      <c r="M461" s="404">
        <f t="shared" si="43"/>
        <v>0</v>
      </c>
      <c r="N461" s="381">
        <f t="shared" ref="N461:N516" si="45">SUM(O461:S461)</f>
        <v>0</v>
      </c>
      <c r="O461" s="391"/>
      <c r="P461" s="392"/>
      <c r="Q461" s="392"/>
      <c r="R461" s="393"/>
      <c r="S461" s="394"/>
      <c r="T461" s="470"/>
    </row>
    <row r="462" spans="1:20" s="3" customFormat="1" x14ac:dyDescent="0.2">
      <c r="A462" s="428">
        <f>'Est. of Hours'!A462</f>
        <v>0</v>
      </c>
      <c r="B462" s="653">
        <f>'Est. of Hours'!B462</f>
        <v>0</v>
      </c>
      <c r="C462" s="653"/>
      <c r="D462" s="653"/>
      <c r="E462" s="351">
        <f>'Est. of Hours'!Q462</f>
        <v>0</v>
      </c>
      <c r="F462" s="443"/>
      <c r="G462" s="443"/>
      <c r="H462" s="444"/>
      <c r="I462" s="445"/>
      <c r="J462" s="367">
        <f t="shared" si="44"/>
        <v>0</v>
      </c>
      <c r="K462" s="411" t="str">
        <f t="shared" si="42"/>
        <v/>
      </c>
      <c r="L462" s="431"/>
      <c r="M462" s="404">
        <f t="shared" si="43"/>
        <v>0</v>
      </c>
      <c r="N462" s="381">
        <f t="shared" si="45"/>
        <v>0</v>
      </c>
      <c r="O462" s="391"/>
      <c r="P462" s="392"/>
      <c r="Q462" s="392"/>
      <c r="R462" s="393"/>
      <c r="S462" s="394"/>
      <c r="T462" s="470"/>
    </row>
    <row r="463" spans="1:20" s="3" customFormat="1" x14ac:dyDescent="0.2">
      <c r="A463" s="428">
        <f>'Est. of Hours'!A463</f>
        <v>0</v>
      </c>
      <c r="B463" s="653">
        <f>'Est. of Hours'!B463</f>
        <v>0</v>
      </c>
      <c r="C463" s="653"/>
      <c r="D463" s="653"/>
      <c r="E463" s="351">
        <f>'Est. of Hours'!Q463</f>
        <v>0</v>
      </c>
      <c r="F463" s="443"/>
      <c r="G463" s="443"/>
      <c r="H463" s="444"/>
      <c r="I463" s="445"/>
      <c r="J463" s="367">
        <f t="shared" si="44"/>
        <v>0</v>
      </c>
      <c r="K463" s="411" t="str">
        <f t="shared" si="42"/>
        <v/>
      </c>
      <c r="L463" s="431"/>
      <c r="M463" s="404">
        <f t="shared" si="43"/>
        <v>0</v>
      </c>
      <c r="N463" s="381">
        <f t="shared" si="45"/>
        <v>0</v>
      </c>
      <c r="O463" s="391"/>
      <c r="P463" s="392"/>
      <c r="Q463" s="392"/>
      <c r="R463" s="393"/>
      <c r="S463" s="394"/>
      <c r="T463" s="470"/>
    </row>
    <row r="464" spans="1:20" s="3" customFormat="1" x14ac:dyDescent="0.2">
      <c r="A464" s="428">
        <f>'Est. of Hours'!A464</f>
        <v>0</v>
      </c>
      <c r="B464" s="653">
        <f>'Est. of Hours'!B464</f>
        <v>0</v>
      </c>
      <c r="C464" s="653"/>
      <c r="D464" s="653"/>
      <c r="E464" s="351">
        <f>'Est. of Hours'!Q464</f>
        <v>0</v>
      </c>
      <c r="F464" s="443"/>
      <c r="G464" s="443"/>
      <c r="H464" s="444"/>
      <c r="I464" s="445"/>
      <c r="J464" s="367">
        <f t="shared" si="44"/>
        <v>0</v>
      </c>
      <c r="K464" s="411" t="str">
        <f t="shared" si="42"/>
        <v/>
      </c>
      <c r="L464" s="431"/>
      <c r="M464" s="404">
        <f t="shared" si="43"/>
        <v>0</v>
      </c>
      <c r="N464" s="381">
        <f t="shared" si="45"/>
        <v>0</v>
      </c>
      <c r="O464" s="391"/>
      <c r="P464" s="392"/>
      <c r="Q464" s="392"/>
      <c r="R464" s="393"/>
      <c r="S464" s="394"/>
      <c r="T464" s="470"/>
    </row>
    <row r="465" spans="1:20" s="3" customFormat="1" x14ac:dyDescent="0.2">
      <c r="A465" s="428">
        <f>'Est. of Hours'!A465</f>
        <v>0</v>
      </c>
      <c r="B465" s="653">
        <f>'Est. of Hours'!B465</f>
        <v>0</v>
      </c>
      <c r="C465" s="653"/>
      <c r="D465" s="653"/>
      <c r="E465" s="351">
        <f>'Est. of Hours'!Q465</f>
        <v>0</v>
      </c>
      <c r="F465" s="443"/>
      <c r="G465" s="443"/>
      <c r="H465" s="444"/>
      <c r="I465" s="445"/>
      <c r="J465" s="367">
        <f t="shared" si="44"/>
        <v>0</v>
      </c>
      <c r="K465" s="411" t="str">
        <f t="shared" si="42"/>
        <v/>
      </c>
      <c r="L465" s="431"/>
      <c r="M465" s="404">
        <f t="shared" si="43"/>
        <v>0</v>
      </c>
      <c r="N465" s="381">
        <f t="shared" si="45"/>
        <v>0</v>
      </c>
      <c r="O465" s="391"/>
      <c r="P465" s="392"/>
      <c r="Q465" s="392"/>
      <c r="R465" s="393"/>
      <c r="S465" s="394"/>
      <c r="T465" s="470"/>
    </row>
    <row r="466" spans="1:20" s="3" customFormat="1" x14ac:dyDescent="0.2">
      <c r="A466" s="428">
        <f>'Est. of Hours'!A466</f>
        <v>0</v>
      </c>
      <c r="B466" s="653">
        <f>'Est. of Hours'!B466</f>
        <v>0</v>
      </c>
      <c r="C466" s="653"/>
      <c r="D466" s="653"/>
      <c r="E466" s="351">
        <f>'Est. of Hours'!Q466</f>
        <v>0</v>
      </c>
      <c r="F466" s="443"/>
      <c r="G466" s="443"/>
      <c r="H466" s="444"/>
      <c r="I466" s="445"/>
      <c r="J466" s="367">
        <f t="shared" si="44"/>
        <v>0</v>
      </c>
      <c r="K466" s="411" t="str">
        <f t="shared" si="42"/>
        <v/>
      </c>
      <c r="L466" s="431"/>
      <c r="M466" s="404">
        <f t="shared" si="43"/>
        <v>0</v>
      </c>
      <c r="N466" s="381">
        <f t="shared" si="45"/>
        <v>0</v>
      </c>
      <c r="O466" s="391"/>
      <c r="P466" s="392"/>
      <c r="Q466" s="392"/>
      <c r="R466" s="393"/>
      <c r="S466" s="394"/>
      <c r="T466" s="470"/>
    </row>
    <row r="467" spans="1:20" s="3" customFormat="1" x14ac:dyDescent="0.2">
      <c r="A467" s="428">
        <f>'Est. of Hours'!A467</f>
        <v>0</v>
      </c>
      <c r="B467" s="653">
        <f>'Est. of Hours'!B467</f>
        <v>0</v>
      </c>
      <c r="C467" s="653"/>
      <c r="D467" s="653"/>
      <c r="E467" s="351">
        <f>'Est. of Hours'!Q467</f>
        <v>0</v>
      </c>
      <c r="F467" s="443"/>
      <c r="G467" s="443"/>
      <c r="H467" s="444"/>
      <c r="I467" s="445"/>
      <c r="J467" s="367">
        <f t="shared" si="44"/>
        <v>0</v>
      </c>
      <c r="K467" s="411" t="str">
        <f t="shared" si="42"/>
        <v/>
      </c>
      <c r="L467" s="431"/>
      <c r="M467" s="404">
        <f t="shared" si="43"/>
        <v>0</v>
      </c>
      <c r="N467" s="381">
        <f t="shared" si="45"/>
        <v>0</v>
      </c>
      <c r="O467" s="391"/>
      <c r="P467" s="392"/>
      <c r="Q467" s="392"/>
      <c r="R467" s="393"/>
      <c r="S467" s="394"/>
      <c r="T467" s="470"/>
    </row>
    <row r="468" spans="1:20" s="3" customFormat="1" x14ac:dyDescent="0.2">
      <c r="A468" s="428">
        <f>'Est. of Hours'!A468</f>
        <v>0</v>
      </c>
      <c r="B468" s="653">
        <f>'Est. of Hours'!B468</f>
        <v>0</v>
      </c>
      <c r="C468" s="653"/>
      <c r="D468" s="653"/>
      <c r="E468" s="351">
        <f>'Est. of Hours'!Q468</f>
        <v>0</v>
      </c>
      <c r="F468" s="443"/>
      <c r="G468" s="443"/>
      <c r="H468" s="444"/>
      <c r="I468" s="445"/>
      <c r="J468" s="367">
        <f t="shared" si="44"/>
        <v>0</v>
      </c>
      <c r="K468" s="411" t="str">
        <f t="shared" si="42"/>
        <v/>
      </c>
      <c r="L468" s="431"/>
      <c r="M468" s="404">
        <f t="shared" si="43"/>
        <v>0</v>
      </c>
      <c r="N468" s="381">
        <f t="shared" si="45"/>
        <v>0</v>
      </c>
      <c r="O468" s="391"/>
      <c r="P468" s="392"/>
      <c r="Q468" s="392"/>
      <c r="R468" s="393"/>
      <c r="S468" s="394"/>
      <c r="T468" s="470"/>
    </row>
    <row r="469" spans="1:20" s="3" customFormat="1" x14ac:dyDescent="0.2">
      <c r="A469" s="428">
        <f>'Est. of Hours'!A469</f>
        <v>0</v>
      </c>
      <c r="B469" s="653">
        <f>'Est. of Hours'!B469</f>
        <v>0</v>
      </c>
      <c r="C469" s="653"/>
      <c r="D469" s="653"/>
      <c r="E469" s="351">
        <f>'Est. of Hours'!Q469</f>
        <v>0</v>
      </c>
      <c r="F469" s="443"/>
      <c r="G469" s="443"/>
      <c r="H469" s="444"/>
      <c r="I469" s="445"/>
      <c r="J469" s="367">
        <f t="shared" si="44"/>
        <v>0</v>
      </c>
      <c r="K469" s="411" t="str">
        <f t="shared" si="42"/>
        <v/>
      </c>
      <c r="L469" s="431"/>
      <c r="M469" s="404">
        <f t="shared" si="43"/>
        <v>0</v>
      </c>
      <c r="N469" s="381">
        <f t="shared" si="45"/>
        <v>0</v>
      </c>
      <c r="O469" s="391"/>
      <c r="P469" s="392"/>
      <c r="Q469" s="392"/>
      <c r="R469" s="393"/>
      <c r="S469" s="394"/>
      <c r="T469" s="470"/>
    </row>
    <row r="470" spans="1:20" s="3" customFormat="1" x14ac:dyDescent="0.2">
      <c r="A470" s="428">
        <f>'Est. of Hours'!A470</f>
        <v>0</v>
      </c>
      <c r="B470" s="653">
        <f>'Est. of Hours'!B470</f>
        <v>0</v>
      </c>
      <c r="C470" s="653"/>
      <c r="D470" s="653"/>
      <c r="E470" s="351">
        <f>'Est. of Hours'!Q470</f>
        <v>0</v>
      </c>
      <c r="F470" s="443"/>
      <c r="G470" s="443"/>
      <c r="H470" s="444"/>
      <c r="I470" s="445"/>
      <c r="J470" s="367">
        <f t="shared" si="44"/>
        <v>0</v>
      </c>
      <c r="K470" s="411" t="str">
        <f t="shared" si="42"/>
        <v/>
      </c>
      <c r="L470" s="431"/>
      <c r="M470" s="404">
        <f t="shared" si="43"/>
        <v>0</v>
      </c>
      <c r="N470" s="381">
        <f t="shared" si="45"/>
        <v>0</v>
      </c>
      <c r="O470" s="391"/>
      <c r="P470" s="392"/>
      <c r="Q470" s="392"/>
      <c r="R470" s="393"/>
      <c r="S470" s="394"/>
      <c r="T470" s="470"/>
    </row>
    <row r="471" spans="1:20" s="3" customFormat="1" x14ac:dyDescent="0.2">
      <c r="A471" s="428">
        <f>'Est. of Hours'!A471</f>
        <v>0</v>
      </c>
      <c r="B471" s="653">
        <f>'Est. of Hours'!B471</f>
        <v>0</v>
      </c>
      <c r="C471" s="653"/>
      <c r="D471" s="653"/>
      <c r="E471" s="351">
        <f>'Est. of Hours'!Q471</f>
        <v>0</v>
      </c>
      <c r="F471" s="443"/>
      <c r="G471" s="443"/>
      <c r="H471" s="444"/>
      <c r="I471" s="445"/>
      <c r="J471" s="367">
        <f t="shared" si="44"/>
        <v>0</v>
      </c>
      <c r="K471" s="411" t="str">
        <f t="shared" si="42"/>
        <v/>
      </c>
      <c r="L471" s="431"/>
      <c r="M471" s="404">
        <f t="shared" si="43"/>
        <v>0</v>
      </c>
      <c r="N471" s="381">
        <f t="shared" si="45"/>
        <v>0</v>
      </c>
      <c r="O471" s="391"/>
      <c r="P471" s="392"/>
      <c r="Q471" s="392"/>
      <c r="R471" s="393"/>
      <c r="S471" s="394"/>
      <c r="T471" s="470"/>
    </row>
    <row r="472" spans="1:20" s="3" customFormat="1" x14ac:dyDescent="0.2">
      <c r="A472" s="428">
        <f>'Est. of Hours'!A472</f>
        <v>0</v>
      </c>
      <c r="B472" s="653">
        <f>'Est. of Hours'!B472</f>
        <v>0</v>
      </c>
      <c r="C472" s="653"/>
      <c r="D472" s="653"/>
      <c r="E472" s="351">
        <f>'Est. of Hours'!Q472</f>
        <v>0</v>
      </c>
      <c r="F472" s="443"/>
      <c r="G472" s="443"/>
      <c r="H472" s="444"/>
      <c r="I472" s="445"/>
      <c r="J472" s="367">
        <f t="shared" si="44"/>
        <v>0</v>
      </c>
      <c r="K472" s="411" t="str">
        <f t="shared" si="42"/>
        <v/>
      </c>
      <c r="L472" s="431"/>
      <c r="M472" s="404">
        <f t="shared" si="43"/>
        <v>0</v>
      </c>
      <c r="N472" s="381">
        <f t="shared" si="45"/>
        <v>0</v>
      </c>
      <c r="O472" s="391"/>
      <c r="P472" s="392"/>
      <c r="Q472" s="392"/>
      <c r="R472" s="393"/>
      <c r="S472" s="394"/>
      <c r="T472" s="470"/>
    </row>
    <row r="473" spans="1:20" s="3" customFormat="1" x14ac:dyDescent="0.2">
      <c r="A473" s="428">
        <f>'Est. of Hours'!A473</f>
        <v>0</v>
      </c>
      <c r="B473" s="653">
        <f>'Est. of Hours'!B473</f>
        <v>0</v>
      </c>
      <c r="C473" s="653"/>
      <c r="D473" s="653"/>
      <c r="E473" s="351">
        <f>'Est. of Hours'!Q473</f>
        <v>0</v>
      </c>
      <c r="F473" s="443"/>
      <c r="G473" s="443"/>
      <c r="H473" s="444"/>
      <c r="I473" s="445"/>
      <c r="J473" s="367">
        <f t="shared" si="44"/>
        <v>0</v>
      </c>
      <c r="K473" s="411" t="str">
        <f t="shared" si="42"/>
        <v/>
      </c>
      <c r="L473" s="431"/>
      <c r="M473" s="404">
        <f t="shared" si="43"/>
        <v>0</v>
      </c>
      <c r="N473" s="381">
        <f t="shared" si="45"/>
        <v>0</v>
      </c>
      <c r="O473" s="391"/>
      <c r="P473" s="392"/>
      <c r="Q473" s="392"/>
      <c r="R473" s="393"/>
      <c r="S473" s="394"/>
      <c r="T473" s="470"/>
    </row>
    <row r="474" spans="1:20" s="3" customFormat="1" x14ac:dyDescent="0.2">
      <c r="A474" s="428">
        <f>'Est. of Hours'!A474</f>
        <v>0</v>
      </c>
      <c r="B474" s="653">
        <f>'Est. of Hours'!B474</f>
        <v>0</v>
      </c>
      <c r="C474" s="653"/>
      <c r="D474" s="653"/>
      <c r="E474" s="351">
        <f>'Est. of Hours'!Q474</f>
        <v>0</v>
      </c>
      <c r="F474" s="443"/>
      <c r="G474" s="443"/>
      <c r="H474" s="444"/>
      <c r="I474" s="445"/>
      <c r="J474" s="367">
        <f t="shared" si="44"/>
        <v>0</v>
      </c>
      <c r="K474" s="411" t="str">
        <f t="shared" si="42"/>
        <v/>
      </c>
      <c r="L474" s="431"/>
      <c r="M474" s="404">
        <f t="shared" si="43"/>
        <v>0</v>
      </c>
      <c r="N474" s="381">
        <f t="shared" si="45"/>
        <v>0</v>
      </c>
      <c r="O474" s="391"/>
      <c r="P474" s="392"/>
      <c r="Q474" s="392"/>
      <c r="R474" s="393"/>
      <c r="S474" s="394"/>
      <c r="T474" s="470"/>
    </row>
    <row r="475" spans="1:20" s="3" customFormat="1" x14ac:dyDescent="0.2">
      <c r="A475" s="428">
        <f>'Est. of Hours'!A475</f>
        <v>0</v>
      </c>
      <c r="B475" s="653">
        <f>'Est. of Hours'!B475</f>
        <v>0</v>
      </c>
      <c r="C475" s="653"/>
      <c r="D475" s="653"/>
      <c r="E475" s="351">
        <f>'Est. of Hours'!Q475</f>
        <v>0</v>
      </c>
      <c r="F475" s="443"/>
      <c r="G475" s="443"/>
      <c r="H475" s="444"/>
      <c r="I475" s="445"/>
      <c r="J475" s="367">
        <f t="shared" si="44"/>
        <v>0</v>
      </c>
      <c r="K475" s="411" t="str">
        <f t="shared" si="42"/>
        <v/>
      </c>
      <c r="L475" s="431"/>
      <c r="M475" s="404">
        <f t="shared" si="43"/>
        <v>0</v>
      </c>
      <c r="N475" s="381">
        <f t="shared" si="45"/>
        <v>0</v>
      </c>
      <c r="O475" s="391"/>
      <c r="P475" s="392"/>
      <c r="Q475" s="392"/>
      <c r="R475" s="393"/>
      <c r="S475" s="394"/>
      <c r="T475" s="470"/>
    </row>
    <row r="476" spans="1:20" s="3" customFormat="1" x14ac:dyDescent="0.2">
      <c r="A476" s="428">
        <f>'Est. of Hours'!A476</f>
        <v>0</v>
      </c>
      <c r="B476" s="653">
        <f>'Est. of Hours'!B476</f>
        <v>0</v>
      </c>
      <c r="C476" s="653"/>
      <c r="D476" s="653"/>
      <c r="E476" s="351">
        <f>'Est. of Hours'!Q476</f>
        <v>0</v>
      </c>
      <c r="F476" s="443"/>
      <c r="G476" s="443"/>
      <c r="H476" s="444"/>
      <c r="I476" s="445"/>
      <c r="J476" s="367">
        <f t="shared" si="44"/>
        <v>0</v>
      </c>
      <c r="K476" s="411" t="str">
        <f t="shared" si="42"/>
        <v/>
      </c>
      <c r="L476" s="431"/>
      <c r="M476" s="404">
        <f t="shared" si="43"/>
        <v>0</v>
      </c>
      <c r="N476" s="381">
        <f t="shared" si="45"/>
        <v>0</v>
      </c>
      <c r="O476" s="391"/>
      <c r="P476" s="392"/>
      <c r="Q476" s="392"/>
      <c r="R476" s="393"/>
      <c r="S476" s="394"/>
      <c r="T476" s="470"/>
    </row>
    <row r="477" spans="1:20" s="3" customFormat="1" x14ac:dyDescent="0.2">
      <c r="A477" s="428">
        <f>'Est. of Hours'!A477</f>
        <v>0</v>
      </c>
      <c r="B477" s="653">
        <f>'Est. of Hours'!B477</f>
        <v>0</v>
      </c>
      <c r="C477" s="653"/>
      <c r="D477" s="653"/>
      <c r="E477" s="351">
        <f>'Est. of Hours'!Q477</f>
        <v>0</v>
      </c>
      <c r="F477" s="443"/>
      <c r="G477" s="443"/>
      <c r="H477" s="444"/>
      <c r="I477" s="445"/>
      <c r="J477" s="367">
        <f t="shared" si="44"/>
        <v>0</v>
      </c>
      <c r="K477" s="411" t="str">
        <f t="shared" si="42"/>
        <v/>
      </c>
      <c r="L477" s="431"/>
      <c r="M477" s="404">
        <f t="shared" si="43"/>
        <v>0</v>
      </c>
      <c r="N477" s="381">
        <f t="shared" si="45"/>
        <v>0</v>
      </c>
      <c r="O477" s="391"/>
      <c r="P477" s="392"/>
      <c r="Q477" s="392"/>
      <c r="R477" s="393"/>
      <c r="S477" s="394"/>
      <c r="T477" s="470"/>
    </row>
    <row r="478" spans="1:20" s="3" customFormat="1" x14ac:dyDescent="0.2">
      <c r="A478" s="428">
        <f>'Est. of Hours'!A478</f>
        <v>0</v>
      </c>
      <c r="B478" s="653">
        <f>'Est. of Hours'!B478</f>
        <v>0</v>
      </c>
      <c r="C478" s="653"/>
      <c r="D478" s="653"/>
      <c r="E478" s="351">
        <f>'Est. of Hours'!Q478</f>
        <v>0</v>
      </c>
      <c r="F478" s="443"/>
      <c r="G478" s="443"/>
      <c r="H478" s="444"/>
      <c r="I478" s="445"/>
      <c r="J478" s="367">
        <f t="shared" si="44"/>
        <v>0</v>
      </c>
      <c r="K478" s="411" t="str">
        <f t="shared" si="42"/>
        <v/>
      </c>
      <c r="L478" s="431"/>
      <c r="M478" s="404">
        <f t="shared" si="43"/>
        <v>0</v>
      </c>
      <c r="N478" s="381">
        <f t="shared" si="45"/>
        <v>0</v>
      </c>
      <c r="O478" s="391"/>
      <c r="P478" s="392"/>
      <c r="Q478" s="392"/>
      <c r="R478" s="393"/>
      <c r="S478" s="394"/>
      <c r="T478" s="470"/>
    </row>
    <row r="479" spans="1:20" s="3" customFormat="1" ht="15.75" thickBot="1" x14ac:dyDescent="0.25">
      <c r="A479" s="428">
        <f>'Est. of Hours'!A479</f>
        <v>0</v>
      </c>
      <c r="B479" s="653">
        <f>'Est. of Hours'!B479</f>
        <v>0</v>
      </c>
      <c r="C479" s="653"/>
      <c r="D479" s="653"/>
      <c r="E479" s="352">
        <f>'Est. of Hours'!Q479</f>
        <v>0</v>
      </c>
      <c r="F479" s="446"/>
      <c r="G479" s="446"/>
      <c r="H479" s="447"/>
      <c r="I479" s="448"/>
      <c r="J479" s="368">
        <f t="shared" si="44"/>
        <v>0</v>
      </c>
      <c r="K479" s="412" t="str">
        <f t="shared" si="42"/>
        <v/>
      </c>
      <c r="L479" s="432"/>
      <c r="M479" s="405">
        <f t="shared" si="43"/>
        <v>0</v>
      </c>
      <c r="N479" s="382">
        <f t="shared" si="45"/>
        <v>0</v>
      </c>
      <c r="O479" s="395"/>
      <c r="P479" s="396"/>
      <c r="Q479" s="396"/>
      <c r="R479" s="397"/>
      <c r="S479" s="398"/>
      <c r="T479" s="470"/>
    </row>
    <row r="480" spans="1:20" s="3" customFormat="1" ht="15" customHeight="1" thickBot="1" x14ac:dyDescent="0.25">
      <c r="A480" s="658" t="str">
        <f>'Est. of Hours'!A480</f>
        <v>XIV.  User Defined Task 14</v>
      </c>
      <c r="B480" s="659"/>
      <c r="C480" s="659"/>
      <c r="D480" s="659"/>
      <c r="E480" s="355">
        <f>'Est. of Hours'!Q480</f>
        <v>0</v>
      </c>
      <c r="F480" s="436"/>
      <c r="G480" s="436"/>
      <c r="H480" s="437"/>
      <c r="I480" s="438"/>
      <c r="J480" s="383">
        <f t="shared" si="44"/>
        <v>0</v>
      </c>
      <c r="K480" s="413" t="str">
        <f t="shared" si="42"/>
        <v/>
      </c>
      <c r="L480" s="433"/>
      <c r="M480" s="406">
        <f t="shared" si="43"/>
        <v>0</v>
      </c>
      <c r="N480" s="385">
        <f t="shared" si="45"/>
        <v>0</v>
      </c>
      <c r="O480" s="373">
        <f t="shared" ref="O480:S480" si="46">ROUND(SUM(O481:O515),2)</f>
        <v>0</v>
      </c>
      <c r="P480" s="374">
        <f t="shared" si="46"/>
        <v>0</v>
      </c>
      <c r="Q480" s="374">
        <f t="shared" si="46"/>
        <v>0</v>
      </c>
      <c r="R480" s="375">
        <f t="shared" si="46"/>
        <v>0</v>
      </c>
      <c r="S480" s="376">
        <f t="shared" si="46"/>
        <v>0</v>
      </c>
      <c r="T480" s="470"/>
    </row>
    <row r="481" spans="1:20" s="3" customFormat="1" x14ac:dyDescent="0.2">
      <c r="A481" s="427">
        <f>'Est. of Hours'!A481</f>
        <v>0</v>
      </c>
      <c r="B481" s="653">
        <f>'Est. of Hours'!B481</f>
        <v>0</v>
      </c>
      <c r="C481" s="653"/>
      <c r="D481" s="653"/>
      <c r="E481" s="353">
        <f>'Est. of Hours'!Q481</f>
        <v>0</v>
      </c>
      <c r="F481" s="439"/>
      <c r="G481" s="439"/>
      <c r="H481" s="449"/>
      <c r="I481" s="450"/>
      <c r="J481" s="366">
        <f t="shared" si="44"/>
        <v>0</v>
      </c>
      <c r="K481" s="414" t="str">
        <f t="shared" si="42"/>
        <v/>
      </c>
      <c r="L481" s="434"/>
      <c r="M481" s="403">
        <f t="shared" si="43"/>
        <v>0</v>
      </c>
      <c r="N481" s="380">
        <f t="shared" si="45"/>
        <v>0</v>
      </c>
      <c r="O481" s="386"/>
      <c r="P481" s="387"/>
      <c r="Q481" s="388"/>
      <c r="R481" s="389"/>
      <c r="S481" s="390"/>
      <c r="T481" s="470"/>
    </row>
    <row r="482" spans="1:20" s="3" customFormat="1" ht="15" customHeight="1" x14ac:dyDescent="0.2">
      <c r="A482" s="427">
        <f>'Est. of Hours'!A482</f>
        <v>0</v>
      </c>
      <c r="B482" s="653">
        <f>'Est. of Hours'!B482</f>
        <v>0</v>
      </c>
      <c r="C482" s="653"/>
      <c r="D482" s="653"/>
      <c r="E482" s="351">
        <f>'Est. of Hours'!Q482</f>
        <v>0</v>
      </c>
      <c r="F482" s="443"/>
      <c r="G482" s="443"/>
      <c r="H482" s="444"/>
      <c r="I482" s="445"/>
      <c r="J482" s="367">
        <f t="shared" si="44"/>
        <v>0</v>
      </c>
      <c r="K482" s="411" t="str">
        <f t="shared" si="42"/>
        <v/>
      </c>
      <c r="L482" s="431"/>
      <c r="M482" s="404">
        <f t="shared" si="43"/>
        <v>0</v>
      </c>
      <c r="N482" s="381">
        <f t="shared" si="45"/>
        <v>0</v>
      </c>
      <c r="O482" s="391"/>
      <c r="P482" s="392"/>
      <c r="Q482" s="392"/>
      <c r="R482" s="393"/>
      <c r="S482" s="394"/>
      <c r="T482" s="470"/>
    </row>
    <row r="483" spans="1:20" s="3" customFormat="1" ht="15" customHeight="1" x14ac:dyDescent="0.2">
      <c r="A483" s="428">
        <f>'Est. of Hours'!A483</f>
        <v>0</v>
      </c>
      <c r="B483" s="653">
        <f>'Est. of Hours'!B483</f>
        <v>0</v>
      </c>
      <c r="C483" s="653"/>
      <c r="D483" s="653"/>
      <c r="E483" s="351">
        <f>'Est. of Hours'!Q483</f>
        <v>0</v>
      </c>
      <c r="F483" s="443"/>
      <c r="G483" s="443"/>
      <c r="H483" s="444"/>
      <c r="I483" s="445"/>
      <c r="J483" s="367">
        <f t="shared" si="44"/>
        <v>0</v>
      </c>
      <c r="K483" s="411" t="str">
        <f t="shared" si="42"/>
        <v/>
      </c>
      <c r="L483" s="431"/>
      <c r="M483" s="404">
        <f t="shared" si="43"/>
        <v>0</v>
      </c>
      <c r="N483" s="381">
        <f t="shared" si="45"/>
        <v>0</v>
      </c>
      <c r="O483" s="391"/>
      <c r="P483" s="392"/>
      <c r="Q483" s="392"/>
      <c r="R483" s="393"/>
      <c r="S483" s="394"/>
      <c r="T483" s="470"/>
    </row>
    <row r="484" spans="1:20" s="3" customFormat="1" ht="15" customHeight="1" x14ac:dyDescent="0.2">
      <c r="A484" s="428">
        <f>'Est. of Hours'!A484</f>
        <v>0</v>
      </c>
      <c r="B484" s="653">
        <f>'Est. of Hours'!B484</f>
        <v>0</v>
      </c>
      <c r="C484" s="653"/>
      <c r="D484" s="653"/>
      <c r="E484" s="351">
        <f>'Est. of Hours'!Q484</f>
        <v>0</v>
      </c>
      <c r="F484" s="443"/>
      <c r="G484" s="443"/>
      <c r="H484" s="444"/>
      <c r="I484" s="445"/>
      <c r="J484" s="367">
        <f t="shared" si="44"/>
        <v>0</v>
      </c>
      <c r="K484" s="411" t="str">
        <f t="shared" si="42"/>
        <v/>
      </c>
      <c r="L484" s="431"/>
      <c r="M484" s="404">
        <f t="shared" si="43"/>
        <v>0</v>
      </c>
      <c r="N484" s="381">
        <f t="shared" si="45"/>
        <v>0</v>
      </c>
      <c r="O484" s="391"/>
      <c r="P484" s="392"/>
      <c r="Q484" s="392"/>
      <c r="R484" s="393"/>
      <c r="S484" s="394"/>
      <c r="T484" s="470"/>
    </row>
    <row r="485" spans="1:20" s="3" customFormat="1" ht="15" customHeight="1" x14ac:dyDescent="0.2">
      <c r="A485" s="428">
        <f>'Est. of Hours'!A485</f>
        <v>0</v>
      </c>
      <c r="B485" s="653">
        <f>'Est. of Hours'!B485</f>
        <v>0</v>
      </c>
      <c r="C485" s="653"/>
      <c r="D485" s="653"/>
      <c r="E485" s="351">
        <f>'Est. of Hours'!Q485</f>
        <v>0</v>
      </c>
      <c r="F485" s="443"/>
      <c r="G485" s="443"/>
      <c r="H485" s="444"/>
      <c r="I485" s="445"/>
      <c r="J485" s="367">
        <f t="shared" si="44"/>
        <v>0</v>
      </c>
      <c r="K485" s="411" t="str">
        <f t="shared" si="42"/>
        <v/>
      </c>
      <c r="L485" s="431"/>
      <c r="M485" s="404">
        <f t="shared" si="43"/>
        <v>0</v>
      </c>
      <c r="N485" s="381">
        <f t="shared" si="45"/>
        <v>0</v>
      </c>
      <c r="O485" s="391"/>
      <c r="P485" s="392"/>
      <c r="Q485" s="392"/>
      <c r="R485" s="393"/>
      <c r="S485" s="394"/>
      <c r="T485" s="470"/>
    </row>
    <row r="486" spans="1:20" s="3" customFormat="1" ht="15" customHeight="1" x14ac:dyDescent="0.2">
      <c r="A486" s="428">
        <f>'Est. of Hours'!A486</f>
        <v>0</v>
      </c>
      <c r="B486" s="653">
        <f>'Est. of Hours'!B486</f>
        <v>0</v>
      </c>
      <c r="C486" s="653"/>
      <c r="D486" s="653"/>
      <c r="E486" s="351">
        <f>'Est. of Hours'!Q486</f>
        <v>0</v>
      </c>
      <c r="F486" s="443"/>
      <c r="G486" s="443"/>
      <c r="H486" s="444"/>
      <c r="I486" s="445"/>
      <c r="J486" s="367">
        <f t="shared" si="44"/>
        <v>0</v>
      </c>
      <c r="K486" s="411" t="str">
        <f t="shared" si="42"/>
        <v/>
      </c>
      <c r="L486" s="431"/>
      <c r="M486" s="404">
        <f t="shared" si="43"/>
        <v>0</v>
      </c>
      <c r="N486" s="381">
        <f t="shared" si="45"/>
        <v>0</v>
      </c>
      <c r="O486" s="391"/>
      <c r="P486" s="392"/>
      <c r="Q486" s="392"/>
      <c r="R486" s="393"/>
      <c r="S486" s="394"/>
      <c r="T486" s="470"/>
    </row>
    <row r="487" spans="1:20" s="3" customFormat="1" x14ac:dyDescent="0.2">
      <c r="A487" s="428">
        <f>'Est. of Hours'!A487</f>
        <v>0</v>
      </c>
      <c r="B487" s="653">
        <f>'Est. of Hours'!B487</f>
        <v>0</v>
      </c>
      <c r="C487" s="653"/>
      <c r="D487" s="653"/>
      <c r="E487" s="351">
        <f>'Est. of Hours'!Q487</f>
        <v>0</v>
      </c>
      <c r="F487" s="443"/>
      <c r="G487" s="443"/>
      <c r="H487" s="444"/>
      <c r="I487" s="445"/>
      <c r="J487" s="367">
        <f t="shared" si="44"/>
        <v>0</v>
      </c>
      <c r="K487" s="411" t="str">
        <f t="shared" si="42"/>
        <v/>
      </c>
      <c r="L487" s="431"/>
      <c r="M487" s="404">
        <f t="shared" si="43"/>
        <v>0</v>
      </c>
      <c r="N487" s="381">
        <f t="shared" si="45"/>
        <v>0</v>
      </c>
      <c r="O487" s="391"/>
      <c r="P487" s="392"/>
      <c r="Q487" s="392"/>
      <c r="R487" s="393"/>
      <c r="S487" s="394"/>
      <c r="T487" s="470"/>
    </row>
    <row r="488" spans="1:20" s="3" customFormat="1" x14ac:dyDescent="0.2">
      <c r="A488" s="428">
        <f>'Est. of Hours'!A488</f>
        <v>0</v>
      </c>
      <c r="B488" s="653">
        <f>'Est. of Hours'!B488</f>
        <v>0</v>
      </c>
      <c r="C488" s="653"/>
      <c r="D488" s="653"/>
      <c r="E488" s="351">
        <f>'Est. of Hours'!Q488</f>
        <v>0</v>
      </c>
      <c r="F488" s="443"/>
      <c r="G488" s="443"/>
      <c r="H488" s="444"/>
      <c r="I488" s="445"/>
      <c r="J488" s="367">
        <f t="shared" si="44"/>
        <v>0</v>
      </c>
      <c r="K488" s="411" t="str">
        <f t="shared" si="42"/>
        <v/>
      </c>
      <c r="L488" s="431"/>
      <c r="M488" s="404">
        <f t="shared" si="43"/>
        <v>0</v>
      </c>
      <c r="N488" s="381">
        <f t="shared" si="45"/>
        <v>0</v>
      </c>
      <c r="O488" s="391"/>
      <c r="P488" s="392"/>
      <c r="Q488" s="392"/>
      <c r="R488" s="393"/>
      <c r="S488" s="394"/>
      <c r="T488" s="470"/>
    </row>
    <row r="489" spans="1:20" s="3" customFormat="1" x14ac:dyDescent="0.2">
      <c r="A489" s="428">
        <f>'Est. of Hours'!A489</f>
        <v>0</v>
      </c>
      <c r="B489" s="653">
        <f>'Est. of Hours'!B489</f>
        <v>0</v>
      </c>
      <c r="C489" s="653"/>
      <c r="D489" s="653"/>
      <c r="E489" s="351">
        <f>'Est. of Hours'!Q489</f>
        <v>0</v>
      </c>
      <c r="F489" s="443"/>
      <c r="G489" s="443"/>
      <c r="H489" s="444"/>
      <c r="I489" s="445"/>
      <c r="J489" s="367">
        <f t="shared" si="44"/>
        <v>0</v>
      </c>
      <c r="K489" s="411" t="str">
        <f t="shared" si="42"/>
        <v/>
      </c>
      <c r="L489" s="431"/>
      <c r="M489" s="404">
        <f t="shared" si="43"/>
        <v>0</v>
      </c>
      <c r="N489" s="381">
        <f t="shared" si="45"/>
        <v>0</v>
      </c>
      <c r="O489" s="391"/>
      <c r="P489" s="392"/>
      <c r="Q489" s="392"/>
      <c r="R489" s="393"/>
      <c r="S489" s="394"/>
      <c r="T489" s="470"/>
    </row>
    <row r="490" spans="1:20" s="3" customFormat="1" x14ac:dyDescent="0.2">
      <c r="A490" s="428">
        <f>'Est. of Hours'!A490</f>
        <v>0</v>
      </c>
      <c r="B490" s="653">
        <f>'Est. of Hours'!B490</f>
        <v>0</v>
      </c>
      <c r="C490" s="653"/>
      <c r="D490" s="653"/>
      <c r="E490" s="351">
        <f>'Est. of Hours'!Q490</f>
        <v>0</v>
      </c>
      <c r="F490" s="443"/>
      <c r="G490" s="443"/>
      <c r="H490" s="444"/>
      <c r="I490" s="445"/>
      <c r="J490" s="367">
        <f t="shared" si="44"/>
        <v>0</v>
      </c>
      <c r="K490" s="411" t="str">
        <f t="shared" si="42"/>
        <v/>
      </c>
      <c r="L490" s="431"/>
      <c r="M490" s="404">
        <f t="shared" si="43"/>
        <v>0</v>
      </c>
      <c r="N490" s="381">
        <f t="shared" si="45"/>
        <v>0</v>
      </c>
      <c r="O490" s="391"/>
      <c r="P490" s="392"/>
      <c r="Q490" s="392"/>
      <c r="R490" s="393"/>
      <c r="S490" s="394"/>
      <c r="T490" s="470"/>
    </row>
    <row r="491" spans="1:20" s="3" customFormat="1" x14ac:dyDescent="0.2">
      <c r="A491" s="428">
        <f>'Est. of Hours'!A491</f>
        <v>0</v>
      </c>
      <c r="B491" s="653">
        <f>'Est. of Hours'!B491</f>
        <v>0</v>
      </c>
      <c r="C491" s="653"/>
      <c r="D491" s="653"/>
      <c r="E491" s="351">
        <f>'Est. of Hours'!Q491</f>
        <v>0</v>
      </c>
      <c r="F491" s="443"/>
      <c r="G491" s="443"/>
      <c r="H491" s="444"/>
      <c r="I491" s="445"/>
      <c r="J491" s="367">
        <f t="shared" si="44"/>
        <v>0</v>
      </c>
      <c r="K491" s="411" t="str">
        <f t="shared" si="42"/>
        <v/>
      </c>
      <c r="L491" s="431"/>
      <c r="M491" s="404">
        <f t="shared" si="43"/>
        <v>0</v>
      </c>
      <c r="N491" s="381">
        <f t="shared" si="45"/>
        <v>0</v>
      </c>
      <c r="O491" s="391"/>
      <c r="P491" s="392"/>
      <c r="Q491" s="392"/>
      <c r="R491" s="393"/>
      <c r="S491" s="394"/>
      <c r="T491" s="470"/>
    </row>
    <row r="492" spans="1:20" s="3" customFormat="1" x14ac:dyDescent="0.2">
      <c r="A492" s="428">
        <f>'Est. of Hours'!A492</f>
        <v>0</v>
      </c>
      <c r="B492" s="653">
        <f>'Est. of Hours'!B492</f>
        <v>0</v>
      </c>
      <c r="C492" s="653"/>
      <c r="D492" s="653"/>
      <c r="E492" s="351">
        <f>'Est. of Hours'!Q492</f>
        <v>0</v>
      </c>
      <c r="F492" s="443"/>
      <c r="G492" s="443"/>
      <c r="H492" s="444"/>
      <c r="I492" s="445"/>
      <c r="J492" s="367">
        <f t="shared" si="44"/>
        <v>0</v>
      </c>
      <c r="K492" s="411" t="str">
        <f t="shared" si="42"/>
        <v/>
      </c>
      <c r="L492" s="431"/>
      <c r="M492" s="404">
        <f t="shared" si="43"/>
        <v>0</v>
      </c>
      <c r="N492" s="381">
        <f t="shared" si="45"/>
        <v>0</v>
      </c>
      <c r="O492" s="391"/>
      <c r="P492" s="392"/>
      <c r="Q492" s="392"/>
      <c r="R492" s="393"/>
      <c r="S492" s="394"/>
      <c r="T492" s="470"/>
    </row>
    <row r="493" spans="1:20" s="3" customFormat="1" x14ac:dyDescent="0.2">
      <c r="A493" s="428">
        <f>'Est. of Hours'!A493</f>
        <v>0</v>
      </c>
      <c r="B493" s="653">
        <f>'Est. of Hours'!B493</f>
        <v>0</v>
      </c>
      <c r="C493" s="653"/>
      <c r="D493" s="653"/>
      <c r="E493" s="351">
        <f>'Est. of Hours'!Q493</f>
        <v>0</v>
      </c>
      <c r="F493" s="443"/>
      <c r="G493" s="443"/>
      <c r="H493" s="444"/>
      <c r="I493" s="445"/>
      <c r="J493" s="367">
        <f t="shared" si="44"/>
        <v>0</v>
      </c>
      <c r="K493" s="411" t="str">
        <f t="shared" si="42"/>
        <v/>
      </c>
      <c r="L493" s="431"/>
      <c r="M493" s="404">
        <f t="shared" si="43"/>
        <v>0</v>
      </c>
      <c r="N493" s="381">
        <f t="shared" si="45"/>
        <v>0</v>
      </c>
      <c r="O493" s="391"/>
      <c r="P493" s="392"/>
      <c r="Q493" s="392"/>
      <c r="R493" s="393"/>
      <c r="S493" s="394"/>
      <c r="T493" s="470"/>
    </row>
    <row r="494" spans="1:20" s="3" customFormat="1" x14ac:dyDescent="0.2">
      <c r="A494" s="428">
        <f>'Est. of Hours'!A494</f>
        <v>0</v>
      </c>
      <c r="B494" s="653">
        <f>'Est. of Hours'!B494</f>
        <v>0</v>
      </c>
      <c r="C494" s="653"/>
      <c r="D494" s="653"/>
      <c r="E494" s="351">
        <f>'Est. of Hours'!Q494</f>
        <v>0</v>
      </c>
      <c r="F494" s="443"/>
      <c r="G494" s="443"/>
      <c r="H494" s="444"/>
      <c r="I494" s="445"/>
      <c r="J494" s="367">
        <f t="shared" si="44"/>
        <v>0</v>
      </c>
      <c r="K494" s="411" t="str">
        <f t="shared" si="42"/>
        <v/>
      </c>
      <c r="L494" s="431"/>
      <c r="M494" s="404">
        <f t="shared" si="43"/>
        <v>0</v>
      </c>
      <c r="N494" s="381">
        <f t="shared" si="45"/>
        <v>0</v>
      </c>
      <c r="O494" s="391"/>
      <c r="P494" s="392"/>
      <c r="Q494" s="392"/>
      <c r="R494" s="393"/>
      <c r="S494" s="394"/>
      <c r="T494" s="470"/>
    </row>
    <row r="495" spans="1:20" s="3" customFormat="1" x14ac:dyDescent="0.2">
      <c r="A495" s="428">
        <f>'Est. of Hours'!A495</f>
        <v>0</v>
      </c>
      <c r="B495" s="653">
        <f>'Est. of Hours'!B495</f>
        <v>0</v>
      </c>
      <c r="C495" s="653"/>
      <c r="D495" s="653"/>
      <c r="E495" s="351">
        <f>'Est. of Hours'!Q495</f>
        <v>0</v>
      </c>
      <c r="F495" s="443"/>
      <c r="G495" s="443"/>
      <c r="H495" s="444"/>
      <c r="I495" s="445"/>
      <c r="J495" s="367">
        <f t="shared" si="44"/>
        <v>0</v>
      </c>
      <c r="K495" s="411" t="str">
        <f t="shared" si="42"/>
        <v/>
      </c>
      <c r="L495" s="431"/>
      <c r="M495" s="404">
        <f t="shared" si="43"/>
        <v>0</v>
      </c>
      <c r="N495" s="381">
        <f t="shared" si="45"/>
        <v>0</v>
      </c>
      <c r="O495" s="391"/>
      <c r="P495" s="392"/>
      <c r="Q495" s="392"/>
      <c r="R495" s="393"/>
      <c r="S495" s="394"/>
      <c r="T495" s="470"/>
    </row>
    <row r="496" spans="1:20" s="3" customFormat="1" x14ac:dyDescent="0.2">
      <c r="A496" s="428">
        <f>'Est. of Hours'!A496</f>
        <v>0</v>
      </c>
      <c r="B496" s="653">
        <f>'Est. of Hours'!B496</f>
        <v>0</v>
      </c>
      <c r="C496" s="653"/>
      <c r="D496" s="653"/>
      <c r="E496" s="351">
        <f>'Est. of Hours'!Q496</f>
        <v>0</v>
      </c>
      <c r="F496" s="443"/>
      <c r="G496" s="443"/>
      <c r="H496" s="444"/>
      <c r="I496" s="445"/>
      <c r="J496" s="367">
        <f t="shared" si="44"/>
        <v>0</v>
      </c>
      <c r="K496" s="411" t="str">
        <f t="shared" si="42"/>
        <v/>
      </c>
      <c r="L496" s="431"/>
      <c r="M496" s="404">
        <f t="shared" si="43"/>
        <v>0</v>
      </c>
      <c r="N496" s="381">
        <f t="shared" si="45"/>
        <v>0</v>
      </c>
      <c r="O496" s="391"/>
      <c r="P496" s="392"/>
      <c r="Q496" s="392"/>
      <c r="R496" s="393"/>
      <c r="S496" s="394"/>
      <c r="T496" s="470"/>
    </row>
    <row r="497" spans="1:20" s="3" customFormat="1" x14ac:dyDescent="0.2">
      <c r="A497" s="428">
        <f>'Est. of Hours'!A497</f>
        <v>0</v>
      </c>
      <c r="B497" s="653">
        <f>'Est. of Hours'!B497</f>
        <v>0</v>
      </c>
      <c r="C497" s="653"/>
      <c r="D497" s="653"/>
      <c r="E497" s="351">
        <f>'Est. of Hours'!Q497</f>
        <v>0</v>
      </c>
      <c r="F497" s="443"/>
      <c r="G497" s="443"/>
      <c r="H497" s="444"/>
      <c r="I497" s="445"/>
      <c r="J497" s="367">
        <f t="shared" si="44"/>
        <v>0</v>
      </c>
      <c r="K497" s="411" t="str">
        <f t="shared" si="42"/>
        <v/>
      </c>
      <c r="L497" s="431"/>
      <c r="M497" s="404">
        <f t="shared" si="43"/>
        <v>0</v>
      </c>
      <c r="N497" s="381">
        <f t="shared" si="45"/>
        <v>0</v>
      </c>
      <c r="O497" s="391"/>
      <c r="P497" s="392"/>
      <c r="Q497" s="392"/>
      <c r="R497" s="393"/>
      <c r="S497" s="394"/>
      <c r="T497" s="470"/>
    </row>
    <row r="498" spans="1:20" s="3" customFormat="1" x14ac:dyDescent="0.2">
      <c r="A498" s="428">
        <f>'Est. of Hours'!A498</f>
        <v>0</v>
      </c>
      <c r="B498" s="653">
        <f>'Est. of Hours'!B498</f>
        <v>0</v>
      </c>
      <c r="C498" s="653"/>
      <c r="D498" s="653"/>
      <c r="E498" s="351">
        <f>'Est. of Hours'!Q498</f>
        <v>0</v>
      </c>
      <c r="F498" s="443"/>
      <c r="G498" s="443"/>
      <c r="H498" s="444"/>
      <c r="I498" s="445"/>
      <c r="J498" s="367">
        <f t="shared" si="44"/>
        <v>0</v>
      </c>
      <c r="K498" s="411" t="str">
        <f t="shared" si="42"/>
        <v/>
      </c>
      <c r="L498" s="431"/>
      <c r="M498" s="404">
        <f t="shared" si="43"/>
        <v>0</v>
      </c>
      <c r="N498" s="381">
        <f t="shared" si="45"/>
        <v>0</v>
      </c>
      <c r="O498" s="391"/>
      <c r="P498" s="392"/>
      <c r="Q498" s="392"/>
      <c r="R498" s="393"/>
      <c r="S498" s="394"/>
      <c r="T498" s="470"/>
    </row>
    <row r="499" spans="1:20" s="3" customFormat="1" x14ac:dyDescent="0.2">
      <c r="A499" s="428">
        <f>'Est. of Hours'!A499</f>
        <v>0</v>
      </c>
      <c r="B499" s="653">
        <f>'Est. of Hours'!B499</f>
        <v>0</v>
      </c>
      <c r="C499" s="653"/>
      <c r="D499" s="653"/>
      <c r="E499" s="351">
        <f>'Est. of Hours'!Q499</f>
        <v>0</v>
      </c>
      <c r="F499" s="443"/>
      <c r="G499" s="443"/>
      <c r="H499" s="444"/>
      <c r="I499" s="445"/>
      <c r="J499" s="367">
        <f t="shared" si="44"/>
        <v>0</v>
      </c>
      <c r="K499" s="411" t="str">
        <f t="shared" si="42"/>
        <v/>
      </c>
      <c r="L499" s="431"/>
      <c r="M499" s="404">
        <f t="shared" si="43"/>
        <v>0</v>
      </c>
      <c r="N499" s="381">
        <f t="shared" si="45"/>
        <v>0</v>
      </c>
      <c r="O499" s="391"/>
      <c r="P499" s="392"/>
      <c r="Q499" s="392"/>
      <c r="R499" s="393"/>
      <c r="S499" s="394"/>
      <c r="T499" s="470"/>
    </row>
    <row r="500" spans="1:20" s="3" customFormat="1" x14ac:dyDescent="0.2">
      <c r="A500" s="428">
        <f>'Est. of Hours'!A500</f>
        <v>0</v>
      </c>
      <c r="B500" s="653">
        <f>'Est. of Hours'!B500</f>
        <v>0</v>
      </c>
      <c r="C500" s="653"/>
      <c r="D500" s="653"/>
      <c r="E500" s="351">
        <f>'Est. of Hours'!Q500</f>
        <v>0</v>
      </c>
      <c r="F500" s="443"/>
      <c r="G500" s="443"/>
      <c r="H500" s="444"/>
      <c r="I500" s="445"/>
      <c r="J500" s="367">
        <f t="shared" si="44"/>
        <v>0</v>
      </c>
      <c r="K500" s="411" t="str">
        <f t="shared" si="42"/>
        <v/>
      </c>
      <c r="L500" s="431"/>
      <c r="M500" s="404">
        <f t="shared" si="43"/>
        <v>0</v>
      </c>
      <c r="N500" s="381">
        <f t="shared" si="45"/>
        <v>0</v>
      </c>
      <c r="O500" s="391"/>
      <c r="P500" s="392"/>
      <c r="Q500" s="392"/>
      <c r="R500" s="393"/>
      <c r="S500" s="394"/>
      <c r="T500" s="470"/>
    </row>
    <row r="501" spans="1:20" s="3" customFormat="1" x14ac:dyDescent="0.2">
      <c r="A501" s="428">
        <f>'Est. of Hours'!A501</f>
        <v>0</v>
      </c>
      <c r="B501" s="653">
        <f>'Est. of Hours'!B501</f>
        <v>0</v>
      </c>
      <c r="C501" s="653"/>
      <c r="D501" s="653"/>
      <c r="E501" s="351">
        <f>'Est. of Hours'!Q501</f>
        <v>0</v>
      </c>
      <c r="F501" s="443"/>
      <c r="G501" s="443"/>
      <c r="H501" s="444"/>
      <c r="I501" s="445"/>
      <c r="J501" s="367">
        <f t="shared" si="44"/>
        <v>0</v>
      </c>
      <c r="K501" s="411" t="str">
        <f t="shared" si="42"/>
        <v/>
      </c>
      <c r="L501" s="431"/>
      <c r="M501" s="404">
        <f t="shared" si="43"/>
        <v>0</v>
      </c>
      <c r="N501" s="381">
        <f t="shared" si="45"/>
        <v>0</v>
      </c>
      <c r="O501" s="391"/>
      <c r="P501" s="392"/>
      <c r="Q501" s="392"/>
      <c r="R501" s="393"/>
      <c r="S501" s="394"/>
      <c r="T501" s="470"/>
    </row>
    <row r="502" spans="1:20" s="3" customFormat="1" x14ac:dyDescent="0.2">
      <c r="A502" s="428">
        <f>'Est. of Hours'!A502</f>
        <v>0</v>
      </c>
      <c r="B502" s="653">
        <f>'Est. of Hours'!B502</f>
        <v>0</v>
      </c>
      <c r="C502" s="653"/>
      <c r="D502" s="653"/>
      <c r="E502" s="351">
        <f>'Est. of Hours'!Q502</f>
        <v>0</v>
      </c>
      <c r="F502" s="443"/>
      <c r="G502" s="443"/>
      <c r="H502" s="444"/>
      <c r="I502" s="445"/>
      <c r="J502" s="367">
        <f t="shared" si="44"/>
        <v>0</v>
      </c>
      <c r="K502" s="411" t="str">
        <f t="shared" si="42"/>
        <v/>
      </c>
      <c r="L502" s="431"/>
      <c r="M502" s="404">
        <f t="shared" si="43"/>
        <v>0</v>
      </c>
      <c r="N502" s="381">
        <f t="shared" si="45"/>
        <v>0</v>
      </c>
      <c r="O502" s="391"/>
      <c r="P502" s="392"/>
      <c r="Q502" s="392"/>
      <c r="R502" s="393"/>
      <c r="S502" s="394"/>
      <c r="T502" s="470"/>
    </row>
    <row r="503" spans="1:20" s="3" customFormat="1" x14ac:dyDescent="0.2">
      <c r="A503" s="428">
        <f>'Est. of Hours'!A503</f>
        <v>0</v>
      </c>
      <c r="B503" s="653">
        <f>'Est. of Hours'!B503</f>
        <v>0</v>
      </c>
      <c r="C503" s="653"/>
      <c r="D503" s="653"/>
      <c r="E503" s="351">
        <f>'Est. of Hours'!Q503</f>
        <v>0</v>
      </c>
      <c r="F503" s="443"/>
      <c r="G503" s="443"/>
      <c r="H503" s="444"/>
      <c r="I503" s="445"/>
      <c r="J503" s="367">
        <f t="shared" si="44"/>
        <v>0</v>
      </c>
      <c r="K503" s="411" t="str">
        <f t="shared" si="42"/>
        <v/>
      </c>
      <c r="L503" s="431"/>
      <c r="M503" s="404">
        <f t="shared" si="43"/>
        <v>0</v>
      </c>
      <c r="N503" s="381">
        <f t="shared" si="45"/>
        <v>0</v>
      </c>
      <c r="O503" s="391"/>
      <c r="P503" s="392"/>
      <c r="Q503" s="392"/>
      <c r="R503" s="393"/>
      <c r="S503" s="394"/>
      <c r="T503" s="470"/>
    </row>
    <row r="504" spans="1:20" s="3" customFormat="1" x14ac:dyDescent="0.2">
      <c r="A504" s="428">
        <f>'Est. of Hours'!A504</f>
        <v>0</v>
      </c>
      <c r="B504" s="653">
        <f>'Est. of Hours'!B504</f>
        <v>0</v>
      </c>
      <c r="C504" s="653"/>
      <c r="D504" s="653"/>
      <c r="E504" s="351">
        <f>'Est. of Hours'!Q504</f>
        <v>0</v>
      </c>
      <c r="F504" s="443"/>
      <c r="G504" s="443"/>
      <c r="H504" s="444"/>
      <c r="I504" s="445"/>
      <c r="J504" s="367">
        <f t="shared" si="44"/>
        <v>0</v>
      </c>
      <c r="K504" s="411" t="str">
        <f t="shared" si="42"/>
        <v/>
      </c>
      <c r="L504" s="431"/>
      <c r="M504" s="404">
        <f t="shared" si="43"/>
        <v>0</v>
      </c>
      <c r="N504" s="381">
        <f t="shared" si="45"/>
        <v>0</v>
      </c>
      <c r="O504" s="391"/>
      <c r="P504" s="392"/>
      <c r="Q504" s="392"/>
      <c r="R504" s="393"/>
      <c r="S504" s="394"/>
      <c r="T504" s="470"/>
    </row>
    <row r="505" spans="1:20" s="3" customFormat="1" x14ac:dyDescent="0.2">
      <c r="A505" s="428">
        <f>'Est. of Hours'!A505</f>
        <v>0</v>
      </c>
      <c r="B505" s="653">
        <f>'Est. of Hours'!B505</f>
        <v>0</v>
      </c>
      <c r="C505" s="653"/>
      <c r="D505" s="653"/>
      <c r="E505" s="351">
        <f>'Est. of Hours'!Q505</f>
        <v>0</v>
      </c>
      <c r="F505" s="443"/>
      <c r="G505" s="443"/>
      <c r="H505" s="444"/>
      <c r="I505" s="445"/>
      <c r="J505" s="367">
        <f t="shared" si="44"/>
        <v>0</v>
      </c>
      <c r="K505" s="411" t="str">
        <f t="shared" si="42"/>
        <v/>
      </c>
      <c r="L505" s="431"/>
      <c r="M505" s="404">
        <f t="shared" si="43"/>
        <v>0</v>
      </c>
      <c r="N505" s="381">
        <f t="shared" si="45"/>
        <v>0</v>
      </c>
      <c r="O505" s="391"/>
      <c r="P505" s="392"/>
      <c r="Q505" s="392"/>
      <c r="R505" s="393"/>
      <c r="S505" s="394"/>
      <c r="T505" s="470"/>
    </row>
    <row r="506" spans="1:20" s="3" customFormat="1" x14ac:dyDescent="0.2">
      <c r="A506" s="428">
        <f>'Est. of Hours'!A506</f>
        <v>0</v>
      </c>
      <c r="B506" s="653">
        <f>'Est. of Hours'!B506</f>
        <v>0</v>
      </c>
      <c r="C506" s="653"/>
      <c r="D506" s="653"/>
      <c r="E506" s="351">
        <f>'Est. of Hours'!Q506</f>
        <v>0</v>
      </c>
      <c r="F506" s="443"/>
      <c r="G506" s="443"/>
      <c r="H506" s="444"/>
      <c r="I506" s="445"/>
      <c r="J506" s="367">
        <f t="shared" si="44"/>
        <v>0</v>
      </c>
      <c r="K506" s="411" t="str">
        <f t="shared" si="42"/>
        <v/>
      </c>
      <c r="L506" s="431"/>
      <c r="M506" s="404">
        <f t="shared" si="43"/>
        <v>0</v>
      </c>
      <c r="N506" s="381">
        <f t="shared" si="45"/>
        <v>0</v>
      </c>
      <c r="O506" s="391"/>
      <c r="P506" s="392"/>
      <c r="Q506" s="392"/>
      <c r="R506" s="393"/>
      <c r="S506" s="394"/>
      <c r="T506" s="470"/>
    </row>
    <row r="507" spans="1:20" s="3" customFormat="1" x14ac:dyDescent="0.2">
      <c r="A507" s="428">
        <f>'Est. of Hours'!A507</f>
        <v>0</v>
      </c>
      <c r="B507" s="653">
        <f>'Est. of Hours'!B507</f>
        <v>0</v>
      </c>
      <c r="C507" s="653"/>
      <c r="D507" s="653"/>
      <c r="E507" s="351">
        <f>'Est. of Hours'!Q507</f>
        <v>0</v>
      </c>
      <c r="F507" s="443"/>
      <c r="G507" s="443"/>
      <c r="H507" s="444"/>
      <c r="I507" s="445"/>
      <c r="J507" s="367">
        <f t="shared" si="44"/>
        <v>0</v>
      </c>
      <c r="K507" s="411" t="str">
        <f t="shared" si="42"/>
        <v/>
      </c>
      <c r="L507" s="431"/>
      <c r="M507" s="404">
        <f t="shared" si="43"/>
        <v>0</v>
      </c>
      <c r="N507" s="381">
        <f t="shared" si="45"/>
        <v>0</v>
      </c>
      <c r="O507" s="391"/>
      <c r="P507" s="392"/>
      <c r="Q507" s="392"/>
      <c r="R507" s="393"/>
      <c r="S507" s="394"/>
      <c r="T507" s="470"/>
    </row>
    <row r="508" spans="1:20" s="3" customFormat="1" x14ac:dyDescent="0.2">
      <c r="A508" s="428">
        <f>'Est. of Hours'!A508</f>
        <v>0</v>
      </c>
      <c r="B508" s="653">
        <f>'Est. of Hours'!B508</f>
        <v>0</v>
      </c>
      <c r="C508" s="653"/>
      <c r="D508" s="653"/>
      <c r="E508" s="351">
        <f>'Est. of Hours'!Q508</f>
        <v>0</v>
      </c>
      <c r="F508" s="443"/>
      <c r="G508" s="443"/>
      <c r="H508" s="444"/>
      <c r="I508" s="445"/>
      <c r="J508" s="367">
        <f t="shared" si="44"/>
        <v>0</v>
      </c>
      <c r="K508" s="411" t="str">
        <f t="shared" si="42"/>
        <v/>
      </c>
      <c r="L508" s="431"/>
      <c r="M508" s="404">
        <f t="shared" si="43"/>
        <v>0</v>
      </c>
      <c r="N508" s="381">
        <f t="shared" si="45"/>
        <v>0</v>
      </c>
      <c r="O508" s="391"/>
      <c r="P508" s="392"/>
      <c r="Q508" s="392"/>
      <c r="R508" s="393"/>
      <c r="S508" s="394"/>
      <c r="T508" s="470"/>
    </row>
    <row r="509" spans="1:20" s="3" customFormat="1" x14ac:dyDescent="0.2">
      <c r="A509" s="428">
        <f>'Est. of Hours'!A509</f>
        <v>0</v>
      </c>
      <c r="B509" s="653">
        <f>'Est. of Hours'!B509</f>
        <v>0</v>
      </c>
      <c r="C509" s="653"/>
      <c r="D509" s="653"/>
      <c r="E509" s="351">
        <f>'Est. of Hours'!Q509</f>
        <v>0</v>
      </c>
      <c r="F509" s="443"/>
      <c r="G509" s="443"/>
      <c r="H509" s="444"/>
      <c r="I509" s="445"/>
      <c r="J509" s="367">
        <f t="shared" si="44"/>
        <v>0</v>
      </c>
      <c r="K509" s="411" t="str">
        <f t="shared" si="42"/>
        <v/>
      </c>
      <c r="L509" s="431"/>
      <c r="M509" s="404">
        <f t="shared" si="43"/>
        <v>0</v>
      </c>
      <c r="N509" s="381">
        <f t="shared" si="45"/>
        <v>0</v>
      </c>
      <c r="O509" s="391"/>
      <c r="P509" s="392"/>
      <c r="Q509" s="392"/>
      <c r="R509" s="393"/>
      <c r="S509" s="394"/>
      <c r="T509" s="470"/>
    </row>
    <row r="510" spans="1:20" s="3" customFormat="1" x14ac:dyDescent="0.2">
      <c r="A510" s="428">
        <f>'Est. of Hours'!A510</f>
        <v>0</v>
      </c>
      <c r="B510" s="653">
        <f>'Est. of Hours'!B510</f>
        <v>0</v>
      </c>
      <c r="C510" s="653"/>
      <c r="D510" s="653"/>
      <c r="E510" s="351">
        <f>'Est. of Hours'!Q510</f>
        <v>0</v>
      </c>
      <c r="F510" s="443"/>
      <c r="G510" s="443"/>
      <c r="H510" s="444"/>
      <c r="I510" s="445"/>
      <c r="J510" s="367">
        <f t="shared" si="44"/>
        <v>0</v>
      </c>
      <c r="K510" s="411" t="str">
        <f t="shared" si="42"/>
        <v/>
      </c>
      <c r="L510" s="431"/>
      <c r="M510" s="404">
        <f t="shared" si="43"/>
        <v>0</v>
      </c>
      <c r="N510" s="381">
        <f t="shared" si="45"/>
        <v>0</v>
      </c>
      <c r="O510" s="391"/>
      <c r="P510" s="392"/>
      <c r="Q510" s="392"/>
      <c r="R510" s="393"/>
      <c r="S510" s="394"/>
      <c r="T510" s="470"/>
    </row>
    <row r="511" spans="1:20" s="3" customFormat="1" x14ac:dyDescent="0.2">
      <c r="A511" s="428">
        <f>'Est. of Hours'!A511</f>
        <v>0</v>
      </c>
      <c r="B511" s="653">
        <f>'Est. of Hours'!B511</f>
        <v>0</v>
      </c>
      <c r="C511" s="653"/>
      <c r="D511" s="653"/>
      <c r="E511" s="351">
        <f>'Est. of Hours'!Q511</f>
        <v>0</v>
      </c>
      <c r="F511" s="443"/>
      <c r="G511" s="443"/>
      <c r="H511" s="444"/>
      <c r="I511" s="445"/>
      <c r="J511" s="367">
        <f t="shared" si="44"/>
        <v>0</v>
      </c>
      <c r="K511" s="411" t="str">
        <f t="shared" si="42"/>
        <v/>
      </c>
      <c r="L511" s="431"/>
      <c r="M511" s="404">
        <f t="shared" si="43"/>
        <v>0</v>
      </c>
      <c r="N511" s="381">
        <f t="shared" si="45"/>
        <v>0</v>
      </c>
      <c r="O511" s="391"/>
      <c r="P511" s="392"/>
      <c r="Q511" s="392"/>
      <c r="R511" s="393"/>
      <c r="S511" s="394"/>
      <c r="T511" s="470"/>
    </row>
    <row r="512" spans="1:20" s="3" customFormat="1" x14ac:dyDescent="0.2">
      <c r="A512" s="428">
        <f>'Est. of Hours'!A512</f>
        <v>0</v>
      </c>
      <c r="B512" s="653">
        <f>'Est. of Hours'!B512</f>
        <v>0</v>
      </c>
      <c r="C512" s="653"/>
      <c r="D512" s="653"/>
      <c r="E512" s="351">
        <f>'Est. of Hours'!Q512</f>
        <v>0</v>
      </c>
      <c r="F512" s="443"/>
      <c r="G512" s="443"/>
      <c r="H512" s="444"/>
      <c r="I512" s="445"/>
      <c r="J512" s="367">
        <f t="shared" si="44"/>
        <v>0</v>
      </c>
      <c r="K512" s="411" t="str">
        <f t="shared" si="42"/>
        <v/>
      </c>
      <c r="L512" s="431"/>
      <c r="M512" s="404">
        <f t="shared" si="43"/>
        <v>0</v>
      </c>
      <c r="N512" s="381">
        <f t="shared" si="45"/>
        <v>0</v>
      </c>
      <c r="O512" s="391"/>
      <c r="P512" s="392"/>
      <c r="Q512" s="392"/>
      <c r="R512" s="393"/>
      <c r="S512" s="394"/>
      <c r="T512" s="470"/>
    </row>
    <row r="513" spans="1:20" s="3" customFormat="1" x14ac:dyDescent="0.2">
      <c r="A513" s="428">
        <f>'Est. of Hours'!A513</f>
        <v>0</v>
      </c>
      <c r="B513" s="653">
        <f>'Est. of Hours'!B513</f>
        <v>0</v>
      </c>
      <c r="C513" s="653"/>
      <c r="D513" s="653"/>
      <c r="E513" s="351">
        <f>'Est. of Hours'!Q513</f>
        <v>0</v>
      </c>
      <c r="F513" s="443"/>
      <c r="G513" s="443"/>
      <c r="H513" s="444"/>
      <c r="I513" s="445"/>
      <c r="J513" s="367">
        <f t="shared" si="44"/>
        <v>0</v>
      </c>
      <c r="K513" s="411" t="str">
        <f t="shared" si="42"/>
        <v/>
      </c>
      <c r="L513" s="431"/>
      <c r="M513" s="404">
        <f t="shared" si="43"/>
        <v>0</v>
      </c>
      <c r="N513" s="381">
        <f t="shared" si="45"/>
        <v>0</v>
      </c>
      <c r="O513" s="391"/>
      <c r="P513" s="392"/>
      <c r="Q513" s="392"/>
      <c r="R513" s="393"/>
      <c r="S513" s="394"/>
      <c r="T513" s="470"/>
    </row>
    <row r="514" spans="1:20" s="3" customFormat="1" x14ac:dyDescent="0.2">
      <c r="A514" s="428">
        <f>'Est. of Hours'!A514</f>
        <v>0</v>
      </c>
      <c r="B514" s="653">
        <f>'Est. of Hours'!B514</f>
        <v>0</v>
      </c>
      <c r="C514" s="653"/>
      <c r="D514" s="653"/>
      <c r="E514" s="351">
        <f>'Est. of Hours'!Q514</f>
        <v>0</v>
      </c>
      <c r="F514" s="443"/>
      <c r="G514" s="443"/>
      <c r="H514" s="444"/>
      <c r="I514" s="445"/>
      <c r="J514" s="367">
        <f t="shared" si="44"/>
        <v>0</v>
      </c>
      <c r="K514" s="411" t="str">
        <f t="shared" si="42"/>
        <v/>
      </c>
      <c r="L514" s="431"/>
      <c r="M514" s="404">
        <f t="shared" si="43"/>
        <v>0</v>
      </c>
      <c r="N514" s="381">
        <f t="shared" si="45"/>
        <v>0</v>
      </c>
      <c r="O514" s="391"/>
      <c r="P514" s="392"/>
      <c r="Q514" s="392"/>
      <c r="R514" s="393"/>
      <c r="S514" s="394"/>
      <c r="T514" s="470"/>
    </row>
    <row r="515" spans="1:20" s="3" customFormat="1" ht="15.75" thickBot="1" x14ac:dyDescent="0.25">
      <c r="A515" s="428">
        <f>'Est. of Hours'!A515</f>
        <v>0</v>
      </c>
      <c r="B515" s="653">
        <f>'Est. of Hours'!B515</f>
        <v>0</v>
      </c>
      <c r="C515" s="653"/>
      <c r="D515" s="653"/>
      <c r="E515" s="354">
        <f>'Est. of Hours'!Q515</f>
        <v>0</v>
      </c>
      <c r="F515" s="451"/>
      <c r="G515" s="451"/>
      <c r="H515" s="452"/>
      <c r="I515" s="453"/>
      <c r="J515" s="369">
        <f t="shared" si="44"/>
        <v>0</v>
      </c>
      <c r="K515" s="412" t="str">
        <f t="shared" si="42"/>
        <v/>
      </c>
      <c r="L515" s="435"/>
      <c r="M515" s="418">
        <f t="shared" si="43"/>
        <v>0</v>
      </c>
      <c r="N515" s="382">
        <f t="shared" si="45"/>
        <v>0</v>
      </c>
      <c r="O515" s="395"/>
      <c r="P515" s="396"/>
      <c r="Q515" s="396"/>
      <c r="R515" s="397"/>
      <c r="S515" s="398"/>
      <c r="T515" s="472"/>
    </row>
    <row r="516" spans="1:20" ht="15.75" thickBot="1" x14ac:dyDescent="0.25">
      <c r="A516" s="660" t="s">
        <v>31</v>
      </c>
      <c r="B516" s="661"/>
      <c r="C516" s="661"/>
      <c r="D516" s="661"/>
      <c r="E516" s="358">
        <f>'Est. of Hours'!Q517</f>
        <v>0</v>
      </c>
      <c r="F516" s="359">
        <f>F12+F48+F84+F120+F156+F192+F228+F264+F300+F336+F372+F408+F444+F480</f>
        <v>0</v>
      </c>
      <c r="G516" s="359">
        <f>G12+G48+G84+G120+G156+G192+G228+G264+G300+G336+G372+G408+G444+G480</f>
        <v>0</v>
      </c>
      <c r="H516" s="359">
        <f>H12+H48+H84+H120+H156+H192+H228+H264+H300+H336+H372+H408+H444+H480</f>
        <v>0</v>
      </c>
      <c r="I516" s="360">
        <f>I12+I48+I84+I120+I156+I192+I228+I264+I300+I336+I372+I408+I444+I480</f>
        <v>0</v>
      </c>
      <c r="J516" s="401">
        <f t="shared" si="44"/>
        <v>0</v>
      </c>
      <c r="K516" s="415" t="str">
        <f t="shared" si="42"/>
        <v/>
      </c>
      <c r="L516" s="384">
        <f>L12+L48+L84+L120+L156+L192+L228+L264+L300+L336+L372+L408+L444+L480</f>
        <v>0</v>
      </c>
      <c r="M516" s="415">
        <f t="shared" si="43"/>
        <v>0</v>
      </c>
      <c r="N516" s="385">
        <f t="shared" si="45"/>
        <v>0</v>
      </c>
      <c r="O516" s="377">
        <f>O12+O48+O84+O120+O156+O192+O228+O264+O300+O336+O372+O408+O444+O480</f>
        <v>0</v>
      </c>
      <c r="P516" s="378">
        <f>P12+P48+P84+P120+P156+P192+P228+P264+P300+P336+P372+P408+P444+P480</f>
        <v>0</v>
      </c>
      <c r="Q516" s="378">
        <f>Q12+Q48+Q84+Q120+Q156+Q192+Q228+Q264+Q300+Q336+Q372+Q408+Q444+Q480</f>
        <v>0</v>
      </c>
      <c r="R516" s="378">
        <f>R12+R48+R84+R120+R156+R192+R228+R264+R300+R336+R372+R408+R444+R480</f>
        <v>0</v>
      </c>
      <c r="S516" s="379">
        <f>S12+S48+S84+S120+S156+S192+S228+S264+S300+S336+S372+S408+S444+S480</f>
        <v>0</v>
      </c>
      <c r="T516" s="468"/>
    </row>
    <row r="517" spans="1:20" x14ac:dyDescent="0.2">
      <c r="L517" s="471" t="e">
        <f>(J516-L516)/L516</f>
        <v>#DIV/0!</v>
      </c>
      <c r="N517" s="15" t="s">
        <v>187</v>
      </c>
    </row>
  </sheetData>
  <sheetProtection algorithmName="SHA-512" hashValue="YPaYNcy+VuYZFsgrHij1Bfe9v94av2c+URRvBmg1awF6tu0VFiu3KZG7rj7H65BXXapHs0HWJqCujLLvaBcY/g==" saltValue="SHQeJKSWECguiii6iNC1mA==" spinCount="100000" sheet="1" formatCells="0" formatColumns="0" formatRows="0"/>
  <mergeCells count="512">
    <mergeCell ref="B500:D500"/>
    <mergeCell ref="B501:D501"/>
    <mergeCell ref="B502:D502"/>
    <mergeCell ref="B503:D503"/>
    <mergeCell ref="B504:D504"/>
    <mergeCell ref="B505:D505"/>
    <mergeCell ref="B494:D494"/>
    <mergeCell ref="B495:D495"/>
    <mergeCell ref="B496:D496"/>
    <mergeCell ref="B497:D497"/>
    <mergeCell ref="B498:D498"/>
    <mergeCell ref="B499:D499"/>
    <mergeCell ref="B512:D512"/>
    <mergeCell ref="B513:D513"/>
    <mergeCell ref="B514:D514"/>
    <mergeCell ref="B515:D515"/>
    <mergeCell ref="A516:D516"/>
    <mergeCell ref="B506:D506"/>
    <mergeCell ref="B507:D507"/>
    <mergeCell ref="B508:D508"/>
    <mergeCell ref="B509:D509"/>
    <mergeCell ref="B510:D510"/>
    <mergeCell ref="B511:D511"/>
    <mergeCell ref="B488:D488"/>
    <mergeCell ref="B489:D489"/>
    <mergeCell ref="B490:D490"/>
    <mergeCell ref="B491:D491"/>
    <mergeCell ref="B492:D492"/>
    <mergeCell ref="B493:D493"/>
    <mergeCell ref="B482:D482"/>
    <mergeCell ref="B483:D483"/>
    <mergeCell ref="B484:D484"/>
    <mergeCell ref="B485:D485"/>
    <mergeCell ref="B486:D486"/>
    <mergeCell ref="B487:D487"/>
    <mergeCell ref="B476:D476"/>
    <mergeCell ref="B477:D477"/>
    <mergeCell ref="B478:D478"/>
    <mergeCell ref="B479:D479"/>
    <mergeCell ref="A480:D480"/>
    <mergeCell ref="B481:D481"/>
    <mergeCell ref="B470:D470"/>
    <mergeCell ref="B471:D471"/>
    <mergeCell ref="B472:D472"/>
    <mergeCell ref="B473:D473"/>
    <mergeCell ref="B474:D474"/>
    <mergeCell ref="B475:D475"/>
    <mergeCell ref="B464:D464"/>
    <mergeCell ref="B465:D465"/>
    <mergeCell ref="B466:D466"/>
    <mergeCell ref="B467:D467"/>
    <mergeCell ref="B468:D468"/>
    <mergeCell ref="B469:D469"/>
    <mergeCell ref="B458:D458"/>
    <mergeCell ref="B459:D459"/>
    <mergeCell ref="B460:D460"/>
    <mergeCell ref="B461:D461"/>
    <mergeCell ref="B462:D462"/>
    <mergeCell ref="B463:D463"/>
    <mergeCell ref="B452:D452"/>
    <mergeCell ref="B453:D453"/>
    <mergeCell ref="B454:D454"/>
    <mergeCell ref="B455:D455"/>
    <mergeCell ref="B456:D456"/>
    <mergeCell ref="B457:D457"/>
    <mergeCell ref="B446:D446"/>
    <mergeCell ref="B447:D447"/>
    <mergeCell ref="B448:D448"/>
    <mergeCell ref="B449:D449"/>
    <mergeCell ref="B450:D450"/>
    <mergeCell ref="B451:D451"/>
    <mergeCell ref="B440:D440"/>
    <mergeCell ref="B441:D441"/>
    <mergeCell ref="B442:D442"/>
    <mergeCell ref="B443:D443"/>
    <mergeCell ref="A444:D444"/>
    <mergeCell ref="B445:D445"/>
    <mergeCell ref="B434:D434"/>
    <mergeCell ref="B435:D435"/>
    <mergeCell ref="B436:D436"/>
    <mergeCell ref="B437:D437"/>
    <mergeCell ref="B438:D438"/>
    <mergeCell ref="B439:D439"/>
    <mergeCell ref="B428:D428"/>
    <mergeCell ref="B429:D429"/>
    <mergeCell ref="B430:D430"/>
    <mergeCell ref="B431:D431"/>
    <mergeCell ref="B432:D432"/>
    <mergeCell ref="B433:D433"/>
    <mergeCell ref="B422:D422"/>
    <mergeCell ref="B423:D423"/>
    <mergeCell ref="B424:D424"/>
    <mergeCell ref="B425:D425"/>
    <mergeCell ref="B426:D426"/>
    <mergeCell ref="B427:D427"/>
    <mergeCell ref="B416:D416"/>
    <mergeCell ref="B417:D417"/>
    <mergeCell ref="B418:D418"/>
    <mergeCell ref="B419:D419"/>
    <mergeCell ref="B420:D420"/>
    <mergeCell ref="B421:D421"/>
    <mergeCell ref="B410:D410"/>
    <mergeCell ref="B411:D411"/>
    <mergeCell ref="B412:D412"/>
    <mergeCell ref="B413:D413"/>
    <mergeCell ref="B414:D414"/>
    <mergeCell ref="B415:D415"/>
    <mergeCell ref="B404:D404"/>
    <mergeCell ref="B405:D405"/>
    <mergeCell ref="B406:D406"/>
    <mergeCell ref="B407:D407"/>
    <mergeCell ref="A408:D408"/>
    <mergeCell ref="B409:D409"/>
    <mergeCell ref="B398:D398"/>
    <mergeCell ref="B399:D399"/>
    <mergeCell ref="B400:D400"/>
    <mergeCell ref="B401:D401"/>
    <mergeCell ref="B402:D402"/>
    <mergeCell ref="B403:D403"/>
    <mergeCell ref="B392:D392"/>
    <mergeCell ref="B393:D393"/>
    <mergeCell ref="B394:D394"/>
    <mergeCell ref="B395:D395"/>
    <mergeCell ref="B396:D396"/>
    <mergeCell ref="B397:D397"/>
    <mergeCell ref="B386:D386"/>
    <mergeCell ref="B387:D387"/>
    <mergeCell ref="B388:D388"/>
    <mergeCell ref="B389:D389"/>
    <mergeCell ref="B390:D390"/>
    <mergeCell ref="B391:D391"/>
    <mergeCell ref="B380:D380"/>
    <mergeCell ref="B381:D381"/>
    <mergeCell ref="B382:D382"/>
    <mergeCell ref="B383:D383"/>
    <mergeCell ref="B384:D384"/>
    <mergeCell ref="B385:D385"/>
    <mergeCell ref="B374:D374"/>
    <mergeCell ref="B375:D375"/>
    <mergeCell ref="B376:D376"/>
    <mergeCell ref="B377:D377"/>
    <mergeCell ref="B378:D378"/>
    <mergeCell ref="B379:D379"/>
    <mergeCell ref="B368:D368"/>
    <mergeCell ref="B369:D369"/>
    <mergeCell ref="B370:D370"/>
    <mergeCell ref="B371:D371"/>
    <mergeCell ref="A372:D372"/>
    <mergeCell ref="B373:D373"/>
    <mergeCell ref="B362:D362"/>
    <mergeCell ref="B363:D363"/>
    <mergeCell ref="B364:D364"/>
    <mergeCell ref="B365:D365"/>
    <mergeCell ref="B366:D366"/>
    <mergeCell ref="B367:D367"/>
    <mergeCell ref="B356:D356"/>
    <mergeCell ref="B357:D357"/>
    <mergeCell ref="B358:D358"/>
    <mergeCell ref="B359:D359"/>
    <mergeCell ref="B360:D360"/>
    <mergeCell ref="B361:D361"/>
    <mergeCell ref="B350:D350"/>
    <mergeCell ref="B351:D351"/>
    <mergeCell ref="B352:D352"/>
    <mergeCell ref="B353:D353"/>
    <mergeCell ref="B354:D354"/>
    <mergeCell ref="B355:D355"/>
    <mergeCell ref="B344:D344"/>
    <mergeCell ref="B345:D345"/>
    <mergeCell ref="B346:D346"/>
    <mergeCell ref="B347:D347"/>
    <mergeCell ref="B348:D348"/>
    <mergeCell ref="B349:D349"/>
    <mergeCell ref="B338:D338"/>
    <mergeCell ref="B339:D339"/>
    <mergeCell ref="B340:D340"/>
    <mergeCell ref="B341:D341"/>
    <mergeCell ref="B342:D342"/>
    <mergeCell ref="B343:D343"/>
    <mergeCell ref="B332:D332"/>
    <mergeCell ref="B333:D333"/>
    <mergeCell ref="B334:D334"/>
    <mergeCell ref="B335:D335"/>
    <mergeCell ref="A336:D336"/>
    <mergeCell ref="B337:D337"/>
    <mergeCell ref="B326:D326"/>
    <mergeCell ref="B327:D327"/>
    <mergeCell ref="B328:D328"/>
    <mergeCell ref="B329:D329"/>
    <mergeCell ref="B330:D330"/>
    <mergeCell ref="B331:D331"/>
    <mergeCell ref="B320:D320"/>
    <mergeCell ref="B321:D321"/>
    <mergeCell ref="B322:D322"/>
    <mergeCell ref="B323:D323"/>
    <mergeCell ref="B324:D324"/>
    <mergeCell ref="B325:D325"/>
    <mergeCell ref="B314:D314"/>
    <mergeCell ref="B315:D315"/>
    <mergeCell ref="B316:D316"/>
    <mergeCell ref="B317:D317"/>
    <mergeCell ref="B318:D318"/>
    <mergeCell ref="B319:D319"/>
    <mergeCell ref="B308:D308"/>
    <mergeCell ref="B309:D309"/>
    <mergeCell ref="B310:D310"/>
    <mergeCell ref="B311:D311"/>
    <mergeCell ref="B312:D312"/>
    <mergeCell ref="B313:D313"/>
    <mergeCell ref="B302:D302"/>
    <mergeCell ref="B303:D303"/>
    <mergeCell ref="B304:D304"/>
    <mergeCell ref="B305:D305"/>
    <mergeCell ref="B306:D306"/>
    <mergeCell ref="B307:D307"/>
    <mergeCell ref="B296:D296"/>
    <mergeCell ref="B297:D297"/>
    <mergeCell ref="B298:D298"/>
    <mergeCell ref="B299:D299"/>
    <mergeCell ref="A300:D300"/>
    <mergeCell ref="B301:D301"/>
    <mergeCell ref="B290:D290"/>
    <mergeCell ref="B291:D291"/>
    <mergeCell ref="B292:D292"/>
    <mergeCell ref="B293:D293"/>
    <mergeCell ref="B294:D294"/>
    <mergeCell ref="B295:D295"/>
    <mergeCell ref="B284:D284"/>
    <mergeCell ref="B285:D285"/>
    <mergeCell ref="B286:D286"/>
    <mergeCell ref="B287:D287"/>
    <mergeCell ref="B288:D288"/>
    <mergeCell ref="B289:D289"/>
    <mergeCell ref="B278:D278"/>
    <mergeCell ref="B279:D279"/>
    <mergeCell ref="B280:D280"/>
    <mergeCell ref="B281:D281"/>
    <mergeCell ref="B282:D282"/>
    <mergeCell ref="B283:D283"/>
    <mergeCell ref="B272:D272"/>
    <mergeCell ref="B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B263:D263"/>
    <mergeCell ref="A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B241:D241"/>
    <mergeCell ref="B230:D230"/>
    <mergeCell ref="B231:D231"/>
    <mergeCell ref="B232:D232"/>
    <mergeCell ref="B233:D233"/>
    <mergeCell ref="B234:D234"/>
    <mergeCell ref="B235:D235"/>
    <mergeCell ref="B224:D224"/>
    <mergeCell ref="B225:D225"/>
    <mergeCell ref="B226:D226"/>
    <mergeCell ref="B227:D227"/>
    <mergeCell ref="A228:D228"/>
    <mergeCell ref="B229:D229"/>
    <mergeCell ref="B218:D218"/>
    <mergeCell ref="B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00:D200"/>
    <mergeCell ref="B201:D201"/>
    <mergeCell ref="B202:D202"/>
    <mergeCell ref="B203:D203"/>
    <mergeCell ref="B204:D204"/>
    <mergeCell ref="B205:D205"/>
    <mergeCell ref="B194:D194"/>
    <mergeCell ref="B195:D195"/>
    <mergeCell ref="B196:D196"/>
    <mergeCell ref="B197:D197"/>
    <mergeCell ref="B198:D198"/>
    <mergeCell ref="B199:D199"/>
    <mergeCell ref="B188:D188"/>
    <mergeCell ref="B189:D189"/>
    <mergeCell ref="B190:D190"/>
    <mergeCell ref="B191:D191"/>
    <mergeCell ref="A192:D192"/>
    <mergeCell ref="B193:D193"/>
    <mergeCell ref="B182:D182"/>
    <mergeCell ref="B183:D183"/>
    <mergeCell ref="B184:D184"/>
    <mergeCell ref="B185:D185"/>
    <mergeCell ref="B186:D186"/>
    <mergeCell ref="B187:D187"/>
    <mergeCell ref="B176:D176"/>
    <mergeCell ref="B177:D177"/>
    <mergeCell ref="B178:D178"/>
    <mergeCell ref="B179:D179"/>
    <mergeCell ref="B180:D180"/>
    <mergeCell ref="B181:D181"/>
    <mergeCell ref="B170:D170"/>
    <mergeCell ref="B171:D171"/>
    <mergeCell ref="B172:D172"/>
    <mergeCell ref="B173:D173"/>
    <mergeCell ref="B174:D174"/>
    <mergeCell ref="B175:D175"/>
    <mergeCell ref="B164:D164"/>
    <mergeCell ref="B165:D165"/>
    <mergeCell ref="B166:D166"/>
    <mergeCell ref="B167:D167"/>
    <mergeCell ref="B168:D168"/>
    <mergeCell ref="B169:D169"/>
    <mergeCell ref="B158:D158"/>
    <mergeCell ref="B159:D159"/>
    <mergeCell ref="B160:D160"/>
    <mergeCell ref="B161:D161"/>
    <mergeCell ref="B162:D162"/>
    <mergeCell ref="B163:D163"/>
    <mergeCell ref="B152:D152"/>
    <mergeCell ref="B153:D153"/>
    <mergeCell ref="B154:D154"/>
    <mergeCell ref="B155:D155"/>
    <mergeCell ref="A156:D156"/>
    <mergeCell ref="B157:D157"/>
    <mergeCell ref="B146:D146"/>
    <mergeCell ref="B147:D147"/>
    <mergeCell ref="B148:D148"/>
    <mergeCell ref="B149:D149"/>
    <mergeCell ref="B150:D150"/>
    <mergeCell ref="B151:D151"/>
    <mergeCell ref="B140:D140"/>
    <mergeCell ref="B141:D141"/>
    <mergeCell ref="B142:D142"/>
    <mergeCell ref="B143:D143"/>
    <mergeCell ref="B144:D144"/>
    <mergeCell ref="B145:D145"/>
    <mergeCell ref="B134:D134"/>
    <mergeCell ref="B135:D135"/>
    <mergeCell ref="B136:D136"/>
    <mergeCell ref="B137:D137"/>
    <mergeCell ref="B138:D138"/>
    <mergeCell ref="B139:D139"/>
    <mergeCell ref="B128:D128"/>
    <mergeCell ref="B129:D129"/>
    <mergeCell ref="B130:D130"/>
    <mergeCell ref="B131:D131"/>
    <mergeCell ref="B132:D132"/>
    <mergeCell ref="B133:D133"/>
    <mergeCell ref="B122:D122"/>
    <mergeCell ref="B123:D123"/>
    <mergeCell ref="B124:D124"/>
    <mergeCell ref="B125:D125"/>
    <mergeCell ref="B126:D126"/>
    <mergeCell ref="B127:D127"/>
    <mergeCell ref="B116:D116"/>
    <mergeCell ref="B117:D117"/>
    <mergeCell ref="B118:D118"/>
    <mergeCell ref="B119:D119"/>
    <mergeCell ref="A120:D120"/>
    <mergeCell ref="B121:D121"/>
    <mergeCell ref="B110:D110"/>
    <mergeCell ref="B111:D111"/>
    <mergeCell ref="B112:D112"/>
    <mergeCell ref="B113:D113"/>
    <mergeCell ref="B114:D114"/>
    <mergeCell ref="B115:D115"/>
    <mergeCell ref="B104:D104"/>
    <mergeCell ref="B105:D105"/>
    <mergeCell ref="B106:D106"/>
    <mergeCell ref="B107:D107"/>
    <mergeCell ref="B108:D108"/>
    <mergeCell ref="B109:D109"/>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A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A48:D48"/>
    <mergeCell ref="B49:D49"/>
    <mergeCell ref="B40:D40"/>
    <mergeCell ref="B41:D41"/>
    <mergeCell ref="B42:D42"/>
    <mergeCell ref="B43:D43"/>
    <mergeCell ref="B38:D38"/>
    <mergeCell ref="B39:D39"/>
    <mergeCell ref="B19:D19"/>
    <mergeCell ref="A10:D11"/>
    <mergeCell ref="A12:D12"/>
    <mergeCell ref="B13:D13"/>
    <mergeCell ref="B26:D26"/>
    <mergeCell ref="B27:D27"/>
    <mergeCell ref="B28:D28"/>
    <mergeCell ref="B29:D29"/>
    <mergeCell ref="B30:D30"/>
    <mergeCell ref="B32:D32"/>
    <mergeCell ref="B33:D33"/>
    <mergeCell ref="B34:D34"/>
    <mergeCell ref="B35:D35"/>
    <mergeCell ref="B36:D36"/>
    <mergeCell ref="B37:D37"/>
    <mergeCell ref="B31:D31"/>
    <mergeCell ref="B20:D20"/>
    <mergeCell ref="B21:D21"/>
    <mergeCell ref="B22:D22"/>
    <mergeCell ref="B23:D23"/>
    <mergeCell ref="B24:D24"/>
    <mergeCell ref="B25:D25"/>
    <mergeCell ref="E10:J10"/>
    <mergeCell ref="O10:S10"/>
    <mergeCell ref="A2:O2"/>
    <mergeCell ref="A1:T1"/>
    <mergeCell ref="B14:D14"/>
    <mergeCell ref="B15:D15"/>
    <mergeCell ref="B16:D16"/>
    <mergeCell ref="B17:D17"/>
    <mergeCell ref="B18:D18"/>
    <mergeCell ref="K4:K10"/>
    <mergeCell ref="M4:M10"/>
  </mergeCells>
  <conditionalFormatting sqref="A2:U2">
    <cfRule type="containsText" dxfId="8" priority="18" operator="containsText" text="s u b">
      <formula>NOT(ISERROR(SEARCH("s u b",A2)))</formula>
    </cfRule>
  </conditionalFormatting>
  <conditionalFormatting sqref="K12:K516 M12:M516">
    <cfRule type="cellIs" dxfId="7" priority="9" operator="equal">
      <formula>"X"</formula>
    </cfRule>
    <cfRule type="cellIs" dxfId="6" priority="10" operator="lessThan">
      <formula>-0.05</formula>
    </cfRule>
    <cfRule type="cellIs" dxfId="5" priority="11" stopIfTrue="1" operator="equal">
      <formula>0</formula>
    </cfRule>
    <cfRule type="cellIs" dxfId="4" priority="12" operator="between">
      <formula>-0.05</formula>
      <formula>0.05</formula>
    </cfRule>
    <cfRule type="cellIs" dxfId="3" priority="13" operator="between">
      <formula>0.5</formula>
      <formula>100</formula>
    </cfRule>
    <cfRule type="cellIs" dxfId="2" priority="14" operator="between">
      <formula>0.2</formula>
      <formula>0.5</formula>
    </cfRule>
    <cfRule type="cellIs" dxfId="1" priority="15" operator="between">
      <formula>0.1</formula>
      <formula>0.2</formula>
    </cfRule>
    <cfRule type="cellIs" dxfId="0" priority="16" operator="between">
      <formula>0.05</formula>
      <formula>0.1</formula>
    </cfRule>
  </conditionalFormatting>
  <printOptions horizontalCentered="1"/>
  <pageMargins left="0.25" right="0.25" top="0.5" bottom="0.75" header="0.5" footer="0.25"/>
  <pageSetup fitToHeight="3" orientation="portrait" r:id="rId1"/>
  <headerFooter scaleWithDoc="0" alignWithMargins="0">
    <oddFooter>&amp;L&amp;9Fee Proposal&amp;R&amp;9Exhibit "_"
Sheet &amp;P of &amp;N</oddFooter>
    <firstFooter>&amp;L&amp;8Consultant's Estimate of Hours&amp;R&amp;8Exhibit "_"
Sheet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Directions</vt:lpstr>
      <vt:lpstr>Staffing Plan</vt:lpstr>
      <vt:lpstr>Est. of Hours</vt:lpstr>
      <vt:lpstr>Direct Expenses</vt:lpstr>
      <vt:lpstr>Notes-Assumptions</vt:lpstr>
      <vt:lpstr>Project Cost Breakdown</vt:lpstr>
      <vt:lpstr>Negotiations</vt:lpstr>
      <vt:lpstr>'Direct Expenses'!Print_Area</vt:lpstr>
      <vt:lpstr>Directions!Print_Area</vt:lpstr>
      <vt:lpstr>'Est. of Hours'!Print_Area</vt:lpstr>
      <vt:lpstr>Negotiations!Print_Area</vt:lpstr>
      <vt:lpstr>'Notes-Assumptions'!Print_Area</vt:lpstr>
      <vt:lpstr>'Project Cost Breakdown'!Print_Area</vt:lpstr>
      <vt:lpstr>'Staffing Plan'!Print_Area</vt:lpstr>
      <vt:lpstr>'Est. of Hours'!Print_Titles</vt:lpstr>
      <vt:lpstr>Negotiations!Print_Titles</vt:lpstr>
      <vt:lpstr>'Notes-Assumptions'!Print_Titles</vt:lpstr>
      <vt:lpstr>'Staffing Plan'!Print_Titles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NDOR</dc:creator>
  <cp:lastModifiedBy>Reid, Brad</cp:lastModifiedBy>
  <cp:lastPrinted>2025-06-09T13:51:01Z</cp:lastPrinted>
  <dcterms:created xsi:type="dcterms:W3CDTF">2003-02-24T17:33:12Z</dcterms:created>
  <dcterms:modified xsi:type="dcterms:W3CDTF">2026-07-23T16:03:53Z</dcterms:modified>
</cp:coreProperties>
</file>