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5" windowWidth="15420" windowHeight="7965" tabRatio="461" activeTab="0"/>
  </bookViews>
  <sheets>
    <sheet name="Procedures" sheetId="1" r:id="rId1"/>
    <sheet name=" TAG-Sample Testing" sheetId="2" r:id="rId2"/>
    <sheet name="TAG-Production &amp; Testing" sheetId="3" r:id="rId3"/>
    <sheet name="Data" sheetId="4" state="hidden" r:id="rId4"/>
    <sheet name="Chart-Gradation Band" sheetId="5" r:id="rId5"/>
  </sheets>
  <definedNames>
    <definedName name="_xlnm.Print_Area" localSheetId="1">' TAG-Sample Testing'!$A$1:$R$55</definedName>
    <definedName name="_xlnm.Print_Area" localSheetId="3">'Data'!$J$3:$P$20</definedName>
  </definedNames>
  <calcPr fullCalcOnLoad="1"/>
</workbook>
</file>

<file path=xl/sharedStrings.xml><?xml version="1.0" encoding="utf-8"?>
<sst xmlns="http://schemas.openxmlformats.org/spreadsheetml/2006/main" count="121" uniqueCount="80">
  <si>
    <t>%</t>
  </si>
  <si>
    <t>3/4"</t>
  </si>
  <si>
    <t>1/2"</t>
  </si>
  <si>
    <t>3/8"</t>
  </si>
  <si>
    <t>#8</t>
  </si>
  <si>
    <t>#30</t>
  </si>
  <si>
    <t>#50</t>
  </si>
  <si>
    <t>#200</t>
  </si>
  <si>
    <t>#4</t>
  </si>
  <si>
    <t>No. 200</t>
  </si>
  <si>
    <t>No. 50</t>
  </si>
  <si>
    <t>No. 30</t>
  </si>
  <si>
    <t>No. 4</t>
  </si>
  <si>
    <t>1"</t>
  </si>
  <si>
    <t>Sieves Raised to .45 Power (for graphing set up only)</t>
  </si>
  <si>
    <t>Component Contribution</t>
  </si>
  <si>
    <t xml:space="preserve">1" </t>
  </si>
  <si>
    <t>1 1/2"</t>
  </si>
  <si>
    <t xml:space="preserve">            </t>
  </si>
  <si>
    <t>1''</t>
  </si>
  <si>
    <t xml:space="preserve">      Material </t>
  </si>
  <si>
    <t xml:space="preserve"> (for graphing set up only)</t>
  </si>
  <si>
    <t>Sieve Size</t>
  </si>
  <si>
    <t>Combined % - Passing</t>
  </si>
  <si>
    <t>No.4</t>
  </si>
  <si>
    <t>No.30</t>
  </si>
  <si>
    <t>No.50</t>
  </si>
  <si>
    <t>No.200</t>
  </si>
  <si>
    <t>Aggregate</t>
  </si>
  <si>
    <t>Project Name/ Control Number:</t>
  </si>
  <si>
    <t>Materials &amp; Research Division</t>
  </si>
  <si>
    <t>Worksheet Tabs Description</t>
  </si>
  <si>
    <t xml:space="preserve">This color represents the input for project information and sieve analysis according to material source/type. </t>
  </si>
  <si>
    <t>Procedures</t>
  </si>
  <si>
    <t>Specification Class R Chart (Gradation Band)</t>
  </si>
  <si>
    <t xml:space="preserve">The chart is based on the 0.45 power grading chart concept. It was created by plotting the cumulative percent passing (y-axis) vs. the sieve sizes raised to 0.45 power (x-axis). The chart displays the Maximum and Minimum limits for Class R Gradation Band by plotting the cumulative percent passing vs. the sieve sizes. The cumulative percent passing must be within the gradation band and should not deviate beyond the maximum and minimum tolerance limits shown in green. </t>
  </si>
  <si>
    <r>
      <t xml:space="preserve">Combined Cumulative % </t>
    </r>
    <r>
      <rPr>
        <sz val="12"/>
        <color indexed="10"/>
        <rFont val="Arial"/>
        <family val="2"/>
      </rPr>
      <t xml:space="preserve">- </t>
    </r>
    <r>
      <rPr>
        <sz val="12"/>
        <rFont val="Arial"/>
        <family val="2"/>
      </rPr>
      <t>Retained</t>
    </r>
  </si>
  <si>
    <t>This color will allow the user to determine an optimum combined aggregate blend by checking each individual sieve size analysis, which meet the gradation band limits.</t>
  </si>
  <si>
    <t>This color will allow the user to recognize  each individual sieve size by combined percent passing not meeting the gradation band limits.</t>
  </si>
  <si>
    <t>Maximum Limits for Class R Aggregate  Percent Passing</t>
  </si>
  <si>
    <t>District:</t>
  </si>
  <si>
    <t>Ready Mix Plant/Contractor:</t>
  </si>
  <si>
    <t>Material Represented by this test</t>
  </si>
  <si>
    <t>Lot</t>
  </si>
  <si>
    <t>Sublot</t>
  </si>
  <si>
    <r>
      <t xml:space="preserve">Tester Technician </t>
    </r>
    <r>
      <rPr>
        <sz val="12"/>
        <rFont val="Arial"/>
        <family val="2"/>
      </rPr>
      <t>(Print Name)</t>
    </r>
  </si>
  <si>
    <r>
      <t xml:space="preserve">Certified Technician: </t>
    </r>
    <r>
      <rPr>
        <sz val="12"/>
        <rFont val="Arial"/>
        <family val="2"/>
      </rPr>
      <t>(Print Name)</t>
    </r>
  </si>
  <si>
    <r>
      <t>Material Sample From:</t>
    </r>
    <r>
      <rPr>
        <sz val="8"/>
        <rFont val="Arial"/>
        <family val="2"/>
      </rPr>
      <t>(Pit,Belt,Stockpile,Windrow)</t>
    </r>
  </si>
  <si>
    <t>Sieve Size (Percent Passing)</t>
  </si>
  <si>
    <t>Minimum Limits for 47BR Concrete Percent Passing</t>
  </si>
  <si>
    <t>Contractor's Target - Combined Percent Passing</t>
  </si>
  <si>
    <t>Maximum Limits for 47BR Concrete Percent Passing</t>
  </si>
  <si>
    <t>Combined Cumulative % Retained</t>
  </si>
  <si>
    <t>Production Tolerances</t>
  </si>
  <si>
    <t>minus</t>
  </si>
  <si>
    <t>Material Data (Production No. Run/Date)</t>
  </si>
  <si>
    <t>Sieve Size  (Percent Passing)</t>
  </si>
  <si>
    <t>Material Represented by This Test</t>
  </si>
  <si>
    <t>Field Sample Tested Date:</t>
  </si>
  <si>
    <t>Security Seal Sample No.</t>
  </si>
  <si>
    <t>Field Production Testing</t>
  </si>
  <si>
    <t>Blended Aggregate Production Tolerances</t>
  </si>
  <si>
    <t>Target of Combined Aggregate (%)</t>
  </si>
  <si>
    <r>
      <t xml:space="preserve">Ledge Rock Type  Source </t>
    </r>
    <r>
      <rPr>
        <b/>
        <sz val="10"/>
        <rFont val="Arial"/>
        <family val="2"/>
      </rPr>
      <t>(if applicable)</t>
    </r>
  </si>
  <si>
    <r>
      <t xml:space="preserve">Sand &amp;Gravel  Source </t>
    </r>
    <r>
      <rPr>
        <b/>
        <sz val="10"/>
        <rFont val="Arial"/>
        <family val="2"/>
      </rPr>
      <t>(if applicable)</t>
    </r>
  </si>
  <si>
    <t>Contractor Target Aggregate Gradation (TAG) Field Sample Testing</t>
  </si>
  <si>
    <t>This excel spreadsheet allows the user to verify the aggregate production and testing, which must remain within the combined aggregate gradation limits and production tolerances.</t>
  </si>
  <si>
    <t>Class R- Approved Target Aggregate Gradation (TAG)                                                                                                                                                                    Production and Testing</t>
  </si>
  <si>
    <t>Target Aggregate Gradation (TAG) Production and Testing</t>
  </si>
  <si>
    <t>Combined Aggregate Gradation</t>
  </si>
  <si>
    <t>Minimum Limits for Class R Aggregate Percent Passing</t>
  </si>
  <si>
    <t>Maximum Limits for Class R Aggregate Percent Passing</t>
  </si>
  <si>
    <t>No. 10</t>
  </si>
  <si>
    <t>#10</t>
  </si>
  <si>
    <t>No.10</t>
  </si>
  <si>
    <t>Contractor's  Approved Target  Gradation</t>
  </si>
  <si>
    <t xml:space="preserve">This Excel workbook allows the Contractor to input the approved TAG and review the aggregate production and testing tolerances. </t>
  </si>
  <si>
    <t>Nebraska Department of Transportation                                                                                                                                                                                                                         Approved Target Aggregate Gradation (TAG)                                                                                                                                                                       Blended Aggregate Production Tolerances</t>
  </si>
  <si>
    <t>Nebraska Department of Transportation                                                                                                                                                                                                                                                                                                                                                                                                         Target Aggregate Gradation (TAG)                                                                                                                                                                           Field Sample Testing</t>
  </si>
  <si>
    <t>Nebraska Department of Transportation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</si>
</sst>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m/d/yy;@"/>
  </numFmts>
  <fonts count="88">
    <font>
      <sz val="10"/>
      <name val="Arial"/>
      <family val="0"/>
    </font>
    <font>
      <sz val="11"/>
      <color indexed="8"/>
      <name val="Calibri"/>
      <family val="2"/>
    </font>
    <font>
      <sz val="14"/>
      <name val="Arial"/>
      <family val="2"/>
    </font>
    <font>
      <sz val="11"/>
      <name val="Arial"/>
      <family val="2"/>
    </font>
    <font>
      <sz val="16"/>
      <name val="Arial"/>
      <family val="2"/>
    </font>
    <font>
      <b/>
      <sz val="16"/>
      <name val="Arial"/>
      <family val="2"/>
    </font>
    <font>
      <sz val="8"/>
      <name val="Arial"/>
      <family val="2"/>
    </font>
    <font>
      <sz val="14"/>
      <color indexed="9"/>
      <name val="Arial"/>
      <family val="2"/>
    </font>
    <font>
      <sz val="16"/>
      <color indexed="9"/>
      <name val="Arial"/>
      <family val="2"/>
    </font>
    <font>
      <b/>
      <sz val="10"/>
      <name val="Arial"/>
      <family val="2"/>
    </font>
    <font>
      <b/>
      <sz val="14"/>
      <name val="Arial"/>
      <family val="2"/>
    </font>
    <font>
      <sz val="12"/>
      <name val="Arial"/>
      <family val="2"/>
    </font>
    <font>
      <sz val="12"/>
      <color indexed="10"/>
      <name val="Arial"/>
      <family val="2"/>
    </font>
    <font>
      <b/>
      <sz val="12"/>
      <name val="Arial"/>
      <family val="2"/>
    </font>
    <font>
      <sz val="14"/>
      <name val="Tw Cen MT Condensed"/>
      <family val="2"/>
    </font>
    <font>
      <sz val="10"/>
      <color indexed="8"/>
      <name val="Arial"/>
      <family val="0"/>
    </font>
    <font>
      <b/>
      <sz val="9.25"/>
      <color indexed="8"/>
      <name val="Calibri"/>
      <family val="0"/>
    </font>
    <font>
      <b/>
      <sz val="18"/>
      <name val="Calibri"/>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sz val="14"/>
      <color indexed="51"/>
      <name val="Arial"/>
      <family val="2"/>
    </font>
    <font>
      <sz val="12"/>
      <color indexed="56"/>
      <name val="Arial"/>
      <family val="2"/>
    </font>
    <font>
      <sz val="10"/>
      <color indexed="56"/>
      <name val="Arial"/>
      <family val="2"/>
    </font>
    <font>
      <b/>
      <sz val="14"/>
      <color indexed="8"/>
      <name val="Arial"/>
      <family val="2"/>
    </font>
    <font>
      <sz val="16"/>
      <color indexed="8"/>
      <name val="Arial"/>
      <family val="2"/>
    </font>
    <font>
      <b/>
      <sz val="16"/>
      <color indexed="8"/>
      <name val="Arial"/>
      <family val="2"/>
    </font>
    <font>
      <sz val="16"/>
      <color indexed="10"/>
      <name val="Arial"/>
      <family val="2"/>
    </font>
    <font>
      <b/>
      <sz val="14"/>
      <color indexed="56"/>
      <name val="Arial"/>
      <family val="2"/>
    </font>
    <font>
      <sz val="14"/>
      <color indexed="8"/>
      <name val="Arial"/>
      <family val="2"/>
    </font>
    <font>
      <b/>
      <sz val="14"/>
      <color indexed="62"/>
      <name val="Arial"/>
      <family val="2"/>
    </font>
    <font>
      <b/>
      <sz val="16"/>
      <color indexed="62"/>
      <name val="Arial"/>
      <family val="2"/>
    </font>
    <font>
      <b/>
      <sz val="11"/>
      <color indexed="62"/>
      <name val="Arial"/>
      <family val="2"/>
    </font>
    <font>
      <b/>
      <sz val="12"/>
      <color indexed="51"/>
      <name val="Arial"/>
      <family val="2"/>
    </font>
    <font>
      <b/>
      <sz val="12"/>
      <color indexed="62"/>
      <name val="Arial"/>
      <family val="2"/>
    </font>
    <font>
      <b/>
      <sz val="12"/>
      <color indexed="8"/>
      <name val="Arial"/>
      <family val="0"/>
    </font>
    <font>
      <sz val="11"/>
      <color indexed="8"/>
      <name val="Tw Cen MT Condensed"/>
      <family val="0"/>
    </font>
    <font>
      <b/>
      <sz val="10"/>
      <color indexed="10"/>
      <name val="Calibri"/>
      <family val="0"/>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0"/>
      <color theme="1"/>
      <name val="Arial"/>
      <family val="2"/>
    </font>
    <font>
      <sz val="14"/>
      <color theme="6" tint="-0.4999699890613556"/>
      <name val="Arial"/>
      <family val="2"/>
    </font>
    <font>
      <sz val="12"/>
      <color theme="4"/>
      <name val="Arial"/>
      <family val="2"/>
    </font>
    <font>
      <sz val="10"/>
      <color theme="4"/>
      <name val="Arial"/>
      <family val="2"/>
    </font>
    <font>
      <b/>
      <sz val="14"/>
      <color theme="1"/>
      <name val="Arial"/>
      <family val="2"/>
    </font>
    <font>
      <sz val="16"/>
      <color theme="1"/>
      <name val="Arial"/>
      <family val="2"/>
    </font>
    <font>
      <b/>
      <sz val="16"/>
      <color theme="1"/>
      <name val="Arial"/>
      <family val="2"/>
    </font>
    <font>
      <sz val="16"/>
      <color rgb="FFFF0000"/>
      <name val="Arial"/>
      <family val="2"/>
    </font>
    <font>
      <b/>
      <sz val="14"/>
      <color theme="4"/>
      <name val="Arial"/>
      <family val="2"/>
    </font>
    <font>
      <sz val="14"/>
      <color theme="1"/>
      <name val="Arial"/>
      <family val="2"/>
    </font>
    <font>
      <b/>
      <sz val="14"/>
      <color theme="3"/>
      <name val="Arial"/>
      <family val="2"/>
    </font>
    <font>
      <b/>
      <sz val="16"/>
      <color theme="3"/>
      <name val="Arial"/>
      <family val="2"/>
    </font>
    <font>
      <b/>
      <sz val="11"/>
      <color theme="3"/>
      <name val="Arial"/>
      <family val="2"/>
    </font>
    <font>
      <b/>
      <sz val="12"/>
      <color theme="6" tint="-0.4999699890613556"/>
      <name val="Arial"/>
      <family val="2"/>
    </font>
    <font>
      <b/>
      <sz val="12"/>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right/>
      <top style="medium"/>
      <bottom style="medium"/>
    </border>
    <border>
      <left style="medium"/>
      <right style="medium"/>
      <top/>
      <bottom/>
    </border>
    <border>
      <left style="medium"/>
      <right/>
      <top style="medium"/>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double"/>
      <top style="double"/>
      <bottom style="double"/>
    </border>
    <border>
      <left style="medium"/>
      <right style="medium"/>
      <top/>
      <bottom style="medium"/>
    </border>
    <border>
      <left style="thin"/>
      <right style="thin"/>
      <top style="thin"/>
      <bottom style="thin"/>
    </border>
    <border>
      <left/>
      <right style="medium"/>
      <top style="medium"/>
      <bottom/>
    </border>
    <border>
      <left style="thin"/>
      <right style="thin"/>
      <top style="thin"/>
      <bottom style="double"/>
    </border>
    <border>
      <left/>
      <right style="thin"/>
      <top style="thin"/>
      <bottom style="thin"/>
    </border>
    <border>
      <left/>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double"/>
      <top style="thin"/>
      <bottom style="double"/>
    </border>
    <border>
      <left style="thin"/>
      <right style="double"/>
      <top style="thin"/>
      <bottom style="thin"/>
    </border>
    <border>
      <left style="thin"/>
      <right style="double"/>
      <top>
        <color indexed="63"/>
      </top>
      <bottom style="thin"/>
    </border>
    <border>
      <left style="thin"/>
      <right style="thin"/>
      <top/>
      <bottom style="thin"/>
    </border>
    <border>
      <left style="thin"/>
      <right style="thin"/>
      <top style="thin"/>
      <bottom/>
    </border>
    <border>
      <left/>
      <right/>
      <top/>
      <bottom style="thin"/>
    </border>
    <border>
      <left style="double"/>
      <right style="double"/>
      <top style="double"/>
      <bottom>
        <color indexed="63"/>
      </bottom>
    </border>
    <border>
      <left>
        <color indexed="63"/>
      </left>
      <right style="thin"/>
      <top>
        <color indexed="63"/>
      </top>
      <bottom style="thin"/>
    </border>
    <border>
      <left style="thin"/>
      <right/>
      <top style="thin"/>
      <bottom style="thin"/>
    </border>
    <border>
      <left style="medium"/>
      <right/>
      <top/>
      <bottom style="medium"/>
    </border>
    <border>
      <left/>
      <right/>
      <top/>
      <bottom style="medium"/>
    </border>
    <border>
      <left/>
      <right style="medium"/>
      <top/>
      <bottom style="medium"/>
    </border>
    <border>
      <left style="thin"/>
      <right>
        <color indexed="63"/>
      </right>
      <top>
        <color indexed="63"/>
      </top>
      <bottom style="thin"/>
    </border>
    <border>
      <left style="double"/>
      <right/>
      <top style="double"/>
      <bottom style="double"/>
    </border>
    <border>
      <left/>
      <right/>
      <top style="double"/>
      <bottom style="double"/>
    </border>
    <border>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style="double"/>
      <right>
        <color indexed="63"/>
      </right>
      <top style="thin"/>
      <bottom style="double"/>
    </border>
    <border>
      <left style="double"/>
      <right/>
      <top style="double"/>
      <bottom>
        <color indexed="63"/>
      </bottom>
    </border>
    <border>
      <left>
        <color indexed="63"/>
      </left>
      <right>
        <color indexed="63"/>
      </right>
      <top style="double"/>
      <bottom>
        <color indexed="63"/>
      </bottom>
    </border>
    <border>
      <left/>
      <right style="double"/>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horizontal="left"/>
    </xf>
    <xf numFmtId="0" fontId="4" fillId="0" borderId="0" xfId="0" applyFont="1" applyBorder="1" applyAlignment="1">
      <alignment horizontal="center"/>
    </xf>
    <xf numFmtId="0" fontId="5" fillId="0" borderId="0" xfId="0" applyFont="1" applyAlignment="1">
      <alignment/>
    </xf>
    <xf numFmtId="6" fontId="4" fillId="0" borderId="0" xfId="0" applyNumberFormat="1" applyFont="1" applyBorder="1" applyAlignment="1">
      <alignment horizontal="center"/>
    </xf>
    <xf numFmtId="165" fontId="4" fillId="0" borderId="0" xfId="0" applyNumberFormat="1" applyFont="1" applyFill="1" applyBorder="1" applyAlignment="1">
      <alignment horizontal="center"/>
    </xf>
    <xf numFmtId="0" fontId="7" fillId="0" borderId="0" xfId="0" applyFont="1" applyBorder="1" applyAlignment="1">
      <alignment/>
    </xf>
    <xf numFmtId="165" fontId="7" fillId="0" borderId="0" xfId="0" applyNumberFormat="1" applyFont="1" applyBorder="1" applyAlignment="1">
      <alignment/>
    </xf>
    <xf numFmtId="165" fontId="8" fillId="0" borderId="0" xfId="0" applyNumberFormat="1" applyFont="1" applyFill="1" applyBorder="1" applyAlignment="1">
      <alignment horizontal="center"/>
    </xf>
    <xf numFmtId="0" fontId="0" fillId="0" borderId="0" xfId="0" applyFill="1" applyAlignment="1">
      <alignment/>
    </xf>
    <xf numFmtId="0" fontId="0" fillId="0" borderId="0" xfId="0" applyAlignment="1">
      <alignment/>
    </xf>
    <xf numFmtId="0" fontId="9" fillId="0" borderId="10" xfId="0" applyFont="1" applyBorder="1" applyAlignment="1">
      <alignment/>
    </xf>
    <xf numFmtId="0" fontId="9" fillId="0" borderId="11"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xf>
    <xf numFmtId="0" fontId="9" fillId="0" borderId="13" xfId="0" applyFont="1" applyBorder="1" applyAlignment="1">
      <alignment horizontal="center"/>
    </xf>
    <xf numFmtId="16" fontId="9" fillId="0" borderId="11" xfId="0" applyNumberFormat="1" applyFont="1" applyBorder="1" applyAlignment="1">
      <alignment horizontal="center"/>
    </xf>
    <xf numFmtId="0" fontId="7" fillId="0" borderId="0" xfId="0" applyFont="1" applyBorder="1" applyAlignment="1">
      <alignment wrapText="1"/>
    </xf>
    <xf numFmtId="0" fontId="9" fillId="0" borderId="14" xfId="0" applyFont="1" applyFill="1" applyBorder="1" applyAlignment="1">
      <alignment horizontal="center"/>
    </xf>
    <xf numFmtId="0" fontId="9" fillId="0" borderId="11" xfId="0" applyFont="1" applyFill="1" applyBorder="1" applyAlignment="1">
      <alignment horizontal="center"/>
    </xf>
    <xf numFmtId="0" fontId="0" fillId="0" borderId="0" xfId="0" applyFont="1" applyBorder="1" applyAlignment="1">
      <alignment horizontal="center"/>
    </xf>
    <xf numFmtId="0" fontId="0" fillId="0" borderId="12" xfId="0" applyFont="1" applyFill="1" applyBorder="1" applyAlignment="1">
      <alignment horizontal="center"/>
    </xf>
    <xf numFmtId="1" fontId="8" fillId="0" borderId="0" xfId="0" applyNumberFormat="1" applyFont="1" applyFill="1" applyBorder="1" applyAlignment="1">
      <alignment horizontal="center"/>
    </xf>
    <xf numFmtId="0" fontId="2" fillId="0" borderId="0" xfId="0" applyFont="1" applyFill="1" applyAlignment="1">
      <alignment/>
    </xf>
    <xf numFmtId="0" fontId="2" fillId="0" borderId="14" xfId="0" applyFont="1" applyFill="1" applyBorder="1" applyAlignment="1">
      <alignment horizontal="center"/>
    </xf>
    <xf numFmtId="165" fontId="2" fillId="0" borderId="14" xfId="0" applyNumberFormat="1" applyFont="1" applyFill="1" applyBorder="1" applyAlignment="1">
      <alignment horizontal="center"/>
    </xf>
    <xf numFmtId="165" fontId="2" fillId="0" borderId="15" xfId="0" applyNumberFormat="1" applyFont="1" applyFill="1" applyBorder="1" applyAlignment="1">
      <alignment horizontal="center"/>
    </xf>
    <xf numFmtId="0" fontId="2" fillId="0" borderId="14" xfId="0" applyFont="1" applyBorder="1" applyAlignment="1">
      <alignment horizontal="center"/>
    </xf>
    <xf numFmtId="0" fontId="4" fillId="0" borderId="0" xfId="0" applyFont="1" applyAlignment="1">
      <alignment/>
    </xf>
    <xf numFmtId="164" fontId="72" fillId="0" borderId="0" xfId="0" applyNumberFormat="1" applyFont="1" applyFill="1" applyBorder="1" applyAlignment="1">
      <alignment horizontal="center"/>
    </xf>
    <xf numFmtId="0" fontId="9" fillId="10" borderId="15" xfId="0" applyFont="1" applyFill="1" applyBorder="1" applyAlignment="1">
      <alignment/>
    </xf>
    <xf numFmtId="1" fontId="0" fillId="10" borderId="16" xfId="0" applyNumberFormat="1" applyFill="1" applyBorder="1" applyAlignment="1">
      <alignment horizontal="center"/>
    </xf>
    <xf numFmtId="1" fontId="0" fillId="10" borderId="17" xfId="0" applyNumberFormat="1" applyFill="1" applyBorder="1" applyAlignment="1">
      <alignment horizontal="center"/>
    </xf>
    <xf numFmtId="1" fontId="0" fillId="10" borderId="18" xfId="0" applyNumberFormat="1"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left"/>
    </xf>
    <xf numFmtId="0" fontId="0" fillId="0" borderId="0" xfId="0" applyBorder="1" applyAlignment="1">
      <alignment/>
    </xf>
    <xf numFmtId="12" fontId="0" fillId="0" borderId="19" xfId="0" applyNumberFormat="1" applyFont="1" applyBorder="1" applyAlignment="1">
      <alignment horizontal="center"/>
    </xf>
    <xf numFmtId="12" fontId="0" fillId="0" borderId="19" xfId="0" applyNumberFormat="1" applyFont="1" applyFill="1" applyBorder="1" applyAlignment="1">
      <alignment horizontal="center"/>
    </xf>
    <xf numFmtId="0" fontId="73" fillId="0" borderId="19" xfId="0" applyFont="1" applyBorder="1" applyAlignment="1">
      <alignment horizontal="center"/>
    </xf>
    <xf numFmtId="12" fontId="0" fillId="0" borderId="19" xfId="0" applyNumberFormat="1" applyBorder="1" applyAlignment="1">
      <alignment horizontal="center"/>
    </xf>
    <xf numFmtId="0" fontId="74" fillId="7" borderId="19" xfId="0" applyFont="1" applyFill="1" applyBorder="1" applyAlignment="1">
      <alignment horizontal="center" vertical="center"/>
    </xf>
    <xf numFmtId="0" fontId="0" fillId="0" borderId="12" xfId="0" applyFont="1" applyBorder="1" applyAlignment="1">
      <alignment wrapText="1"/>
    </xf>
    <xf numFmtId="0" fontId="0" fillId="0" borderId="20" xfId="0" applyFont="1" applyBorder="1" applyAlignment="1">
      <alignment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15" xfId="0" applyFont="1" applyFill="1" applyBorder="1" applyAlignment="1">
      <alignment horizontal="center"/>
    </xf>
    <xf numFmtId="0" fontId="2" fillId="0" borderId="0" xfId="0" applyFont="1" applyBorder="1" applyAlignment="1">
      <alignment horizontal="left" wrapText="1"/>
    </xf>
    <xf numFmtId="0" fontId="75" fillId="0" borderId="0" xfId="0" applyFont="1" applyAlignment="1">
      <alignment horizontal="center" wrapText="1"/>
    </xf>
    <xf numFmtId="0" fontId="76" fillId="0" borderId="0" xfId="0" applyFont="1" applyAlignment="1">
      <alignment horizontal="center" wrapText="1"/>
    </xf>
    <xf numFmtId="0" fontId="77" fillId="0" borderId="21" xfId="0" applyFont="1" applyFill="1" applyBorder="1" applyAlignment="1">
      <alignment horizontal="center" vertical="center"/>
    </xf>
    <xf numFmtId="12" fontId="77" fillId="0" borderId="21" xfId="0" applyNumberFormat="1" applyFont="1" applyFill="1" applyBorder="1" applyAlignment="1">
      <alignment horizontal="center" vertical="center"/>
    </xf>
    <xf numFmtId="6" fontId="77" fillId="0" borderId="21" xfId="0" applyNumberFormat="1" applyFont="1" applyFill="1" applyBorder="1" applyAlignment="1">
      <alignment horizontal="center" vertical="center"/>
    </xf>
    <xf numFmtId="0" fontId="10" fillId="0" borderId="21" xfId="0" applyFont="1" applyBorder="1" applyAlignment="1">
      <alignment horizontal="center" vertical="center" wrapText="1"/>
    </xf>
    <xf numFmtId="0" fontId="2" fillId="0" borderId="22" xfId="0" applyFont="1" applyFill="1" applyBorder="1" applyAlignment="1">
      <alignment horizontal="center"/>
    </xf>
    <xf numFmtId="165" fontId="2" fillId="0" borderId="22" xfId="0" applyNumberFormat="1" applyFont="1" applyFill="1" applyBorder="1" applyAlignment="1">
      <alignment horizontal="center"/>
    </xf>
    <xf numFmtId="165" fontId="2" fillId="0" borderId="10" xfId="0" applyNumberFormat="1" applyFont="1" applyFill="1" applyBorder="1" applyAlignment="1">
      <alignment horizontal="center"/>
    </xf>
    <xf numFmtId="165" fontId="4" fillId="0" borderId="21" xfId="0" applyNumberFormat="1" applyFont="1" applyFill="1" applyBorder="1" applyAlignment="1">
      <alignment horizontal="center" vertical="center" wrapText="1"/>
    </xf>
    <xf numFmtId="165" fontId="4" fillId="0" borderId="23" xfId="0" applyNumberFormat="1" applyFont="1" applyFill="1" applyBorder="1" applyAlignment="1">
      <alignment horizontal="center" vertical="center" wrapText="1"/>
    </xf>
    <xf numFmtId="0" fontId="10" fillId="0" borderId="20" xfId="0" applyFont="1" applyBorder="1" applyAlignment="1">
      <alignment horizontal="center" vertical="center"/>
    </xf>
    <xf numFmtId="0" fontId="78" fillId="4" borderId="21" xfId="0" applyFont="1" applyFill="1" applyBorder="1" applyAlignment="1" applyProtection="1">
      <alignment horizontal="center"/>
      <protection locked="0"/>
    </xf>
    <xf numFmtId="165" fontId="78" fillId="4" borderId="21" xfId="0" applyNumberFormat="1" applyFont="1" applyFill="1" applyBorder="1" applyAlignment="1" applyProtection="1">
      <alignment horizontal="center"/>
      <protection locked="0"/>
    </xf>
    <xf numFmtId="1" fontId="79" fillId="4" borderId="21" xfId="0" applyNumberFormat="1" applyFont="1" applyFill="1" applyBorder="1" applyAlignment="1" applyProtection="1">
      <alignment horizontal="center"/>
      <protection locked="0"/>
    </xf>
    <xf numFmtId="165" fontId="79" fillId="4" borderId="21" xfId="0" applyNumberFormat="1" applyFont="1" applyFill="1" applyBorder="1" applyAlignment="1" applyProtection="1">
      <alignment horizontal="center"/>
      <protection locked="0"/>
    </xf>
    <xf numFmtId="0" fontId="79" fillId="4" borderId="21" xfId="0" applyFont="1" applyFill="1" applyBorder="1" applyAlignment="1" applyProtection="1">
      <alignment horizontal="center"/>
      <protection locked="0"/>
    </xf>
    <xf numFmtId="0" fontId="5" fillId="4" borderId="21" xfId="0" applyFont="1" applyFill="1" applyBorder="1" applyAlignment="1" applyProtection="1">
      <alignment horizontal="center"/>
      <protection locked="0"/>
    </xf>
    <xf numFmtId="165" fontId="5" fillId="4" borderId="21" xfId="0" applyNumberFormat="1"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165" fontId="4" fillId="4" borderId="21" xfId="0" applyNumberFormat="1" applyFont="1" applyFill="1" applyBorder="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34" borderId="19" xfId="0" applyFont="1" applyFill="1" applyBorder="1" applyAlignment="1">
      <alignment horizontal="center" vertical="center" wrapText="1"/>
    </xf>
    <xf numFmtId="0" fontId="10" fillId="34" borderId="19" xfId="0" applyFont="1" applyFill="1" applyBorder="1" applyAlignment="1">
      <alignment horizontal="center" vertical="center"/>
    </xf>
    <xf numFmtId="6" fontId="10" fillId="34" borderId="19" xfId="0" applyNumberFormat="1" applyFont="1" applyFill="1" applyBorder="1" applyAlignment="1">
      <alignment horizontal="center" vertical="center"/>
    </xf>
    <xf numFmtId="0" fontId="2" fillId="0" borderId="0" xfId="0" applyFont="1" applyAlignment="1" applyProtection="1">
      <alignment horizontal="left"/>
      <protection/>
    </xf>
    <xf numFmtId="165" fontId="80"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left"/>
    </xf>
    <xf numFmtId="6" fontId="77" fillId="0" borderId="24" xfId="0" applyNumberFormat="1" applyFont="1" applyFill="1" applyBorder="1" applyAlignment="1">
      <alignment horizontal="center" vertical="center"/>
    </xf>
    <xf numFmtId="0" fontId="77" fillId="0" borderId="24" xfId="0" applyFont="1" applyFill="1" applyBorder="1" applyAlignment="1">
      <alignment horizontal="center" vertical="center"/>
    </xf>
    <xf numFmtId="0" fontId="81" fillId="0" borderId="0" xfId="0" applyFont="1" applyAlignment="1">
      <alignment horizontal="center" wrapText="1"/>
    </xf>
    <xf numFmtId="0" fontId="0" fillId="0" borderId="0" xfId="0" applyAlignment="1">
      <alignment wrapText="1"/>
    </xf>
    <xf numFmtId="165" fontId="4" fillId="0" borderId="0" xfId="0" applyNumberFormat="1" applyFont="1" applyAlignment="1">
      <alignment/>
    </xf>
    <xf numFmtId="0" fontId="0" fillId="0" borderId="0" xfId="0" applyFont="1" applyBorder="1" applyAlignment="1">
      <alignment/>
    </xf>
    <xf numFmtId="0" fontId="9" fillId="0" borderId="0" xfId="0" applyFont="1" applyBorder="1" applyAlignment="1">
      <alignment horizontal="center"/>
    </xf>
    <xf numFmtId="16" fontId="9" fillId="0" borderId="0" xfId="0" applyNumberFormat="1" applyFont="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left"/>
    </xf>
    <xf numFmtId="2" fontId="0" fillId="0" borderId="0" xfId="0" applyNumberFormat="1" applyBorder="1" applyAlignment="1">
      <alignment horizontal="center"/>
    </xf>
    <xf numFmtId="2" fontId="0" fillId="0" borderId="0" xfId="0" applyNumberFormat="1" applyFill="1" applyBorder="1" applyAlignment="1">
      <alignment horizontal="center"/>
    </xf>
    <xf numFmtId="0" fontId="2" fillId="0" borderId="25" xfId="0" applyNumberFormat="1" applyFont="1" applyFill="1" applyBorder="1" applyAlignment="1" applyProtection="1">
      <alignment horizontal="left" wrapText="1"/>
      <protection/>
    </xf>
    <xf numFmtId="0" fontId="2" fillId="4" borderId="21" xfId="0" applyNumberFormat="1" applyFont="1" applyFill="1" applyBorder="1" applyAlignment="1" applyProtection="1">
      <alignment horizontal="left" wrapText="1"/>
      <protection/>
    </xf>
    <xf numFmtId="0" fontId="4" fillId="4" borderId="26" xfId="0" applyFont="1" applyFill="1" applyBorder="1" applyAlignment="1">
      <alignment vertical="center"/>
    </xf>
    <xf numFmtId="0" fontId="4" fillId="4" borderId="27" xfId="0" applyFont="1" applyFill="1" applyBorder="1" applyAlignment="1">
      <alignment vertical="center"/>
    </xf>
    <xf numFmtId="0" fontId="0" fillId="4" borderId="27" xfId="0" applyFill="1" applyBorder="1" applyAlignment="1">
      <alignment vertical="center"/>
    </xf>
    <xf numFmtId="0" fontId="4" fillId="4" borderId="28" xfId="0" applyFont="1" applyFill="1" applyBorder="1" applyAlignment="1">
      <alignment vertical="center"/>
    </xf>
    <xf numFmtId="0" fontId="0" fillId="4" borderId="27" xfId="0" applyFont="1" applyFill="1" applyBorder="1" applyAlignment="1">
      <alignment vertical="center"/>
    </xf>
    <xf numFmtId="0" fontId="0" fillId="4" borderId="28" xfId="0" applyFont="1" applyFill="1" applyBorder="1" applyAlignment="1">
      <alignment vertical="center"/>
    </xf>
    <xf numFmtId="1" fontId="74" fillId="7" borderId="19" xfId="0" applyNumberFormat="1" applyFont="1" applyFill="1" applyBorder="1" applyAlignment="1" applyProtection="1">
      <alignment horizontal="center" vertical="center"/>
      <protection/>
    </xf>
    <xf numFmtId="0" fontId="74" fillId="7" borderId="19" xfId="0" applyFont="1" applyFill="1" applyBorder="1" applyAlignment="1" applyProtection="1">
      <alignment horizontal="center" vertical="center"/>
      <protection/>
    </xf>
    <xf numFmtId="1" fontId="77" fillId="10" borderId="19" xfId="0" applyNumberFormat="1" applyFont="1" applyFill="1" applyBorder="1" applyAlignment="1" applyProtection="1">
      <alignment horizontal="center" vertical="center"/>
      <protection/>
    </xf>
    <xf numFmtId="1" fontId="10" fillId="10" borderId="19" xfId="0" applyNumberFormat="1" applyFont="1" applyFill="1" applyBorder="1" applyAlignment="1" applyProtection="1">
      <alignment horizontal="center" vertical="center"/>
      <protection/>
    </xf>
    <xf numFmtId="0" fontId="13" fillId="34" borderId="19" xfId="0" applyFont="1" applyFill="1" applyBorder="1" applyAlignment="1" applyProtection="1">
      <alignment horizontal="center" vertical="center"/>
      <protection/>
    </xf>
    <xf numFmtId="6" fontId="13" fillId="34" borderId="19" xfId="0" applyNumberFormat="1" applyFont="1" applyFill="1" applyBorder="1" applyAlignment="1" applyProtection="1">
      <alignment horizontal="center" vertical="center"/>
      <protection/>
    </xf>
    <xf numFmtId="0" fontId="13" fillId="34" borderId="19" xfId="0" applyFont="1" applyFill="1" applyBorder="1" applyAlignment="1" applyProtection="1">
      <alignment horizontal="center" vertical="center" wrapText="1"/>
      <protection/>
    </xf>
    <xf numFmtId="165" fontId="4" fillId="0" borderId="23" xfId="0" applyNumberFormat="1" applyFont="1" applyFill="1" applyBorder="1" applyAlignment="1" applyProtection="1">
      <alignment horizontal="center" vertical="center" wrapText="1"/>
      <protection/>
    </xf>
    <xf numFmtId="1" fontId="4" fillId="0" borderId="23" xfId="0" applyNumberFormat="1" applyFont="1" applyFill="1" applyBorder="1" applyAlignment="1" applyProtection="1">
      <alignment horizontal="center" vertical="center" wrapText="1"/>
      <protection/>
    </xf>
    <xf numFmtId="165" fontId="4" fillId="0" borderId="21" xfId="0" applyNumberFormat="1" applyFont="1" applyFill="1" applyBorder="1" applyAlignment="1" applyProtection="1">
      <alignment horizontal="center" vertical="center" wrapText="1"/>
      <protection/>
    </xf>
    <xf numFmtId="165" fontId="82" fillId="7" borderId="29" xfId="0" applyNumberFormat="1" applyFont="1" applyFill="1" applyBorder="1" applyAlignment="1" applyProtection="1">
      <alignment horizontal="center"/>
      <protection/>
    </xf>
    <xf numFmtId="165" fontId="82" fillId="7" borderId="23" xfId="0" applyNumberFormat="1" applyFont="1" applyFill="1" applyBorder="1" applyAlignment="1" applyProtection="1">
      <alignment horizontal="center"/>
      <protection/>
    </xf>
    <xf numFmtId="0" fontId="82" fillId="7" borderId="23" xfId="0" applyFont="1" applyFill="1" applyBorder="1" applyAlignment="1" applyProtection="1">
      <alignment horizontal="center"/>
      <protection/>
    </xf>
    <xf numFmtId="165" fontId="82" fillId="7" borderId="30" xfId="0" applyNumberFormat="1" applyFont="1" applyFill="1" applyBorder="1" applyAlignment="1" applyProtection="1">
      <alignment horizontal="center"/>
      <protection/>
    </xf>
    <xf numFmtId="165" fontId="82" fillId="7" borderId="21" xfId="0" applyNumberFormat="1" applyFont="1" applyFill="1" applyBorder="1" applyAlignment="1" applyProtection="1">
      <alignment horizontal="center"/>
      <protection/>
    </xf>
    <xf numFmtId="0" fontId="82" fillId="7" borderId="21" xfId="0" applyFont="1" applyFill="1" applyBorder="1" applyAlignment="1" applyProtection="1">
      <alignment horizontal="center"/>
      <protection/>
    </xf>
    <xf numFmtId="165" fontId="82" fillId="7" borderId="31" xfId="0" applyNumberFormat="1" applyFont="1" applyFill="1" applyBorder="1" applyAlignment="1" applyProtection="1">
      <alignment horizontal="center"/>
      <protection/>
    </xf>
    <xf numFmtId="165" fontId="82" fillId="7" borderId="32" xfId="0" applyNumberFormat="1" applyFont="1" applyFill="1" applyBorder="1" applyAlignment="1" applyProtection="1">
      <alignment horizontal="center"/>
      <protection/>
    </xf>
    <xf numFmtId="0" fontId="82" fillId="7" borderId="32" xfId="0" applyFont="1" applyFill="1" applyBorder="1" applyAlignment="1" applyProtection="1">
      <alignment horizontal="center"/>
      <protection/>
    </xf>
    <xf numFmtId="165" fontId="83" fillId="7" borderId="19" xfId="0" applyNumberFormat="1" applyFont="1" applyFill="1" applyBorder="1" applyAlignment="1" applyProtection="1">
      <alignment horizontal="center"/>
      <protection/>
    </xf>
    <xf numFmtId="165" fontId="78" fillId="4" borderId="33" xfId="0" applyNumberFormat="1" applyFont="1" applyFill="1" applyBorder="1" applyAlignment="1" applyProtection="1">
      <alignment horizontal="center"/>
      <protection locked="0"/>
    </xf>
    <xf numFmtId="165" fontId="78" fillId="33" borderId="21" xfId="0" applyNumberFormat="1" applyFont="1" applyFill="1" applyBorder="1" applyAlignment="1" applyProtection="1">
      <alignment horizontal="center"/>
      <protection/>
    </xf>
    <xf numFmtId="0" fontId="78" fillId="4" borderId="21" xfId="0" applyFont="1" applyFill="1" applyBorder="1" applyAlignment="1" applyProtection="1">
      <alignment horizontal="center"/>
      <protection/>
    </xf>
    <xf numFmtId="165" fontId="78" fillId="4" borderId="32" xfId="0" applyNumberFormat="1" applyFont="1" applyFill="1" applyBorder="1" applyAlignment="1" applyProtection="1">
      <alignment horizontal="center"/>
      <protection locked="0"/>
    </xf>
    <xf numFmtId="0" fontId="78" fillId="4" borderId="32" xfId="0" applyFont="1" applyFill="1" applyBorder="1" applyAlignment="1" applyProtection="1">
      <alignment horizontal="center"/>
      <protection/>
    </xf>
    <xf numFmtId="165" fontId="84" fillId="7" borderId="19" xfId="0" applyNumberFormat="1" applyFont="1" applyFill="1" applyBorder="1" applyAlignment="1" applyProtection="1">
      <alignment horizontal="center"/>
      <protection/>
    </xf>
    <xf numFmtId="0" fontId="77" fillId="0" borderId="33" xfId="0" applyFont="1" applyFill="1" applyBorder="1" applyAlignment="1">
      <alignment horizontal="center" vertical="center"/>
    </xf>
    <xf numFmtId="6" fontId="77" fillId="0" borderId="33" xfId="0" applyNumberFormat="1" applyFont="1" applyFill="1" applyBorder="1" applyAlignment="1">
      <alignment horizontal="center" vertical="center"/>
    </xf>
    <xf numFmtId="12" fontId="77" fillId="0" borderId="33" xfId="0" applyNumberFormat="1" applyFont="1" applyFill="1" applyBorder="1" applyAlignment="1">
      <alignment horizontal="center" vertical="center"/>
    </xf>
    <xf numFmtId="0" fontId="14" fillId="33" borderId="25" xfId="0" applyFont="1" applyFill="1" applyBorder="1" applyAlignment="1" applyProtection="1">
      <alignment horizontal="left"/>
      <protection locked="0"/>
    </xf>
    <xf numFmtId="0" fontId="0" fillId="0" borderId="0" xfId="0" applyFill="1" applyBorder="1" applyAlignment="1" applyProtection="1">
      <alignment horizontal="left" wrapText="1"/>
      <protection locked="0"/>
    </xf>
    <xf numFmtId="0" fontId="14" fillId="33" borderId="34" xfId="0" applyFont="1" applyFill="1" applyBorder="1" applyAlignment="1" applyProtection="1">
      <alignment horizontal="left"/>
      <protection locked="0"/>
    </xf>
    <xf numFmtId="0" fontId="0" fillId="0" borderId="0" xfId="0" applyFont="1" applyFill="1" applyBorder="1" applyAlignment="1">
      <alignment horizontal="left" wrapText="1"/>
    </xf>
    <xf numFmtId="165" fontId="82" fillId="7" borderId="19" xfId="0" applyNumberFormat="1" applyFont="1" applyFill="1" applyBorder="1" applyAlignment="1" applyProtection="1">
      <alignment horizontal="center"/>
      <protection/>
    </xf>
    <xf numFmtId="0" fontId="74" fillId="7" borderId="35" xfId="0" applyFont="1" applyFill="1" applyBorder="1" applyAlignment="1" applyProtection="1">
      <alignment horizontal="center" vertical="center"/>
      <protection/>
    </xf>
    <xf numFmtId="1" fontId="74" fillId="7" borderId="35" xfId="0" applyNumberFormat="1" applyFont="1" applyFill="1" applyBorder="1" applyAlignment="1" applyProtection="1">
      <alignment horizontal="center" vertical="center"/>
      <protection/>
    </xf>
    <xf numFmtId="0" fontId="10" fillId="0" borderId="36" xfId="0" applyFont="1" applyBorder="1" applyAlignment="1">
      <alignment horizontal="center" vertical="center" wrapText="1"/>
    </xf>
    <xf numFmtId="0" fontId="78" fillId="0" borderId="0" xfId="0" applyFont="1" applyFill="1" applyBorder="1" applyAlignment="1" applyProtection="1">
      <alignment horizontal="center"/>
      <protection/>
    </xf>
    <xf numFmtId="165" fontId="78" fillId="0" borderId="0" xfId="0" applyNumberFormat="1" applyFont="1" applyFill="1" applyBorder="1" applyAlignment="1" applyProtection="1">
      <alignment horizontal="center"/>
      <protection locked="0"/>
    </xf>
    <xf numFmtId="165" fontId="78" fillId="4" borderId="19" xfId="0" applyNumberFormat="1" applyFont="1" applyFill="1" applyBorder="1" applyAlignment="1" applyProtection="1">
      <alignment horizontal="center"/>
      <protection locked="0"/>
    </xf>
    <xf numFmtId="0" fontId="9" fillId="0" borderId="0" xfId="0" applyFont="1" applyAlignment="1">
      <alignment/>
    </xf>
    <xf numFmtId="0" fontId="78" fillId="4" borderId="33" xfId="0" applyFont="1" applyFill="1" applyBorder="1" applyAlignment="1" applyProtection="1">
      <alignment horizontal="center"/>
      <protection/>
    </xf>
    <xf numFmtId="0" fontId="2" fillId="0" borderId="0" xfId="0" applyFont="1" applyBorder="1" applyAlignment="1" applyProtection="1">
      <alignment horizontal="left"/>
      <protection/>
    </xf>
    <xf numFmtId="0" fontId="0" fillId="0" borderId="0" xfId="0" applyAlignment="1" applyProtection="1">
      <alignment wrapText="1"/>
      <protection locked="0"/>
    </xf>
    <xf numFmtId="0" fontId="76" fillId="0" borderId="0" xfId="0" applyFont="1" applyAlignment="1" applyProtection="1">
      <alignment horizontal="center" wrapText="1"/>
      <protection locked="0"/>
    </xf>
    <xf numFmtId="0" fontId="0" fillId="0" borderId="0" xfId="0" applyAlignment="1" applyProtection="1">
      <alignment/>
      <protection locked="0"/>
    </xf>
    <xf numFmtId="0" fontId="2" fillId="0" borderId="21" xfId="0" applyNumberFormat="1" applyFont="1" applyFill="1" applyBorder="1" applyAlignment="1" applyProtection="1">
      <alignment horizontal="left" wrapText="1"/>
      <protection/>
    </xf>
    <xf numFmtId="0" fontId="2" fillId="4" borderId="21" xfId="0" applyNumberFormat="1" applyFont="1" applyFill="1" applyBorder="1" applyAlignment="1" applyProtection="1">
      <alignment horizontal="left" wrapText="1"/>
      <protection locked="0"/>
    </xf>
    <xf numFmtId="0" fontId="85" fillId="0" borderId="0" xfId="0" applyFont="1" applyAlignment="1">
      <alignment horizontal="center" wrapText="1"/>
    </xf>
    <xf numFmtId="165" fontId="10" fillId="10" borderId="19" xfId="0" applyNumberFormat="1" applyFont="1" applyFill="1" applyBorder="1" applyAlignment="1">
      <alignment horizontal="center" vertical="center"/>
    </xf>
    <xf numFmtId="165" fontId="77" fillId="10" borderId="19" xfId="0" applyNumberFormat="1" applyFont="1" applyFill="1" applyBorder="1" applyAlignment="1">
      <alignment horizontal="center" vertical="center"/>
    </xf>
    <xf numFmtId="0" fontId="85" fillId="0" borderId="0" xfId="0" applyFont="1" applyAlignment="1">
      <alignment horizont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0" fillId="0" borderId="0" xfId="0" applyFont="1" applyAlignment="1">
      <alignment wrapText="1"/>
    </xf>
    <xf numFmtId="0" fontId="82" fillId="0" borderId="0" xfId="0" applyFont="1" applyAlignment="1">
      <alignment horizontal="left" vertical="center" wrapText="1"/>
    </xf>
    <xf numFmtId="0" fontId="2" fillId="4" borderId="37" xfId="0" applyFont="1" applyFill="1" applyBorder="1" applyAlignment="1" applyProtection="1">
      <alignment horizontal="left" wrapText="1"/>
      <protection locked="0"/>
    </xf>
    <xf numFmtId="0" fontId="2" fillId="4" borderId="25" xfId="0" applyFont="1" applyFill="1" applyBorder="1" applyAlignment="1" applyProtection="1">
      <alignment horizontal="left" wrapText="1"/>
      <protection locked="0"/>
    </xf>
    <xf numFmtId="0" fontId="2" fillId="4" borderId="24" xfId="0" applyFont="1" applyFill="1" applyBorder="1" applyAlignment="1" applyProtection="1">
      <alignment horizontal="left" wrapText="1"/>
      <protection locked="0"/>
    </xf>
    <xf numFmtId="0" fontId="10"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2" fillId="0" borderId="13" xfId="0" applyNumberFormat="1" applyFont="1" applyFill="1" applyBorder="1" applyAlignment="1">
      <alignment horizontal="left"/>
    </xf>
    <xf numFmtId="49" fontId="2" fillId="0" borderId="11" xfId="0" applyNumberFormat="1" applyFont="1" applyFill="1" applyBorder="1" applyAlignment="1">
      <alignment horizontal="left"/>
    </xf>
    <xf numFmtId="49" fontId="2" fillId="0" borderId="14" xfId="0" applyNumberFormat="1" applyFont="1" applyFill="1" applyBorder="1" applyAlignment="1">
      <alignment horizontal="left"/>
    </xf>
    <xf numFmtId="0" fontId="2" fillId="0" borderId="0" xfId="0" applyNumberFormat="1" applyFont="1" applyFill="1" applyBorder="1" applyAlignment="1" applyProtection="1">
      <alignment horizontal="left" wrapText="1"/>
      <protection/>
    </xf>
    <xf numFmtId="0" fontId="0" fillId="0" borderId="0" xfId="0" applyBorder="1" applyAlignment="1">
      <alignment horizontal="left" wrapText="1"/>
    </xf>
    <xf numFmtId="0" fontId="10" fillId="4" borderId="37" xfId="0" applyFont="1" applyFill="1" applyBorder="1" applyAlignment="1" applyProtection="1">
      <alignment horizontal="left" vertical="center"/>
      <protection locked="0"/>
    </xf>
    <xf numFmtId="0" fontId="10" fillId="4" borderId="25" xfId="0" applyFont="1" applyFill="1" applyBorder="1" applyAlignment="1" applyProtection="1">
      <alignment horizontal="left" vertical="center"/>
      <protection locked="0"/>
    </xf>
    <xf numFmtId="0" fontId="10" fillId="4" borderId="24" xfId="0" applyFont="1" applyFill="1" applyBorder="1" applyAlignment="1" applyProtection="1">
      <alignment horizontal="left" vertical="center"/>
      <protection locked="0"/>
    </xf>
    <xf numFmtId="0" fontId="10" fillId="0" borderId="21" xfId="0" applyFont="1" applyBorder="1" applyAlignment="1">
      <alignment horizontal="center" vertical="center" wrapText="1"/>
    </xf>
    <xf numFmtId="0" fontId="77" fillId="4" borderId="37" xfId="0" applyFont="1" applyFill="1" applyBorder="1" applyAlignment="1" applyProtection="1">
      <alignment horizontal="left" vertical="center"/>
      <protection locked="0"/>
    </xf>
    <xf numFmtId="0" fontId="77" fillId="4" borderId="25" xfId="0" applyFont="1" applyFill="1" applyBorder="1" applyAlignment="1" applyProtection="1">
      <alignment horizontal="left" vertical="center"/>
      <protection locked="0"/>
    </xf>
    <xf numFmtId="0" fontId="77" fillId="4" borderId="24" xfId="0" applyFont="1" applyFill="1" applyBorder="1" applyAlignment="1" applyProtection="1">
      <alignment horizontal="left" vertical="center"/>
      <protection locked="0"/>
    </xf>
    <xf numFmtId="0" fontId="10" fillId="0" borderId="37" xfId="0" applyFont="1" applyBorder="1" applyAlignment="1">
      <alignment horizontal="left" wrapText="1"/>
    </xf>
    <xf numFmtId="0" fontId="10" fillId="0" borderId="25" xfId="0" applyFont="1" applyBorder="1" applyAlignment="1">
      <alignment horizontal="left" wrapText="1"/>
    </xf>
    <xf numFmtId="0" fontId="10" fillId="0" borderId="24" xfId="0" applyFont="1" applyBorder="1" applyAlignment="1">
      <alignment horizontal="left" wrapText="1"/>
    </xf>
    <xf numFmtId="0" fontId="81" fillId="0" borderId="34" xfId="0" applyFont="1" applyBorder="1" applyAlignment="1">
      <alignment horizontal="center" vertical="center" wrapText="1"/>
    </xf>
    <xf numFmtId="0" fontId="0" fillId="0" borderId="34" xfId="0" applyBorder="1" applyAlignment="1">
      <alignment vertical="center" wrapText="1"/>
    </xf>
    <xf numFmtId="0" fontId="10" fillId="0" borderId="37" xfId="0" applyFont="1" applyBorder="1" applyAlignment="1">
      <alignment wrapText="1"/>
    </xf>
    <xf numFmtId="0" fontId="10" fillId="0" borderId="25" xfId="0" applyFont="1" applyBorder="1" applyAlignment="1">
      <alignment wrapText="1"/>
    </xf>
    <xf numFmtId="0" fontId="10" fillId="0" borderId="24" xfId="0" applyFont="1" applyBorder="1" applyAlignment="1">
      <alignment wrapText="1"/>
    </xf>
    <xf numFmtId="0" fontId="9" fillId="0" borderId="25" xfId="0" applyFont="1" applyBorder="1" applyAlignment="1">
      <alignment horizontal="left" wrapText="1"/>
    </xf>
    <xf numFmtId="0" fontId="9" fillId="0" borderId="24" xfId="0" applyFont="1" applyBorder="1" applyAlignment="1">
      <alignment horizontal="left" wrapText="1"/>
    </xf>
    <xf numFmtId="0" fontId="2" fillId="4" borderId="37" xfId="0" applyNumberFormat="1" applyFont="1" applyFill="1" applyBorder="1" applyAlignment="1" applyProtection="1">
      <alignment horizontal="left" wrapText="1"/>
      <protection locked="0"/>
    </xf>
    <xf numFmtId="0" fontId="2" fillId="4" borderId="25" xfId="0" applyNumberFormat="1" applyFont="1" applyFill="1" applyBorder="1" applyAlignment="1" applyProtection="1">
      <alignment horizontal="left" wrapText="1"/>
      <protection locked="0"/>
    </xf>
    <xf numFmtId="0" fontId="2" fillId="4" borderId="24" xfId="0" applyNumberFormat="1" applyFont="1" applyFill="1" applyBorder="1" applyAlignment="1" applyProtection="1">
      <alignment horizontal="left" wrapText="1"/>
      <protection locked="0"/>
    </xf>
    <xf numFmtId="0" fontId="2" fillId="0" borderId="37" xfId="0" applyNumberFormat="1" applyFont="1" applyFill="1" applyBorder="1" applyAlignment="1" applyProtection="1">
      <alignment horizontal="left" wrapText="1"/>
      <protection/>
    </xf>
    <xf numFmtId="0" fontId="0" fillId="0" borderId="25" xfId="0" applyBorder="1" applyAlignment="1">
      <alignment horizontal="left"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78" fillId="4" borderId="37" xfId="0" applyFont="1" applyFill="1" applyBorder="1" applyAlignment="1" applyProtection="1">
      <alignment horizontal="left" vertical="center" wrapText="1"/>
      <protection locked="0"/>
    </xf>
    <xf numFmtId="0" fontId="78" fillId="4" borderId="25" xfId="0" applyFont="1" applyFill="1" applyBorder="1" applyAlignment="1" applyProtection="1">
      <alignment horizontal="left" vertical="center" wrapText="1"/>
      <protection locked="0"/>
    </xf>
    <xf numFmtId="0" fontId="78" fillId="4" borderId="24" xfId="0" applyFont="1" applyFill="1" applyBorder="1" applyAlignment="1" applyProtection="1">
      <alignment horizontal="left" vertical="center" wrapText="1"/>
      <protection locked="0"/>
    </xf>
    <xf numFmtId="0" fontId="2" fillId="4" borderId="37"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4" xfId="0" applyFont="1" applyFill="1" applyBorder="1" applyAlignment="1" applyProtection="1">
      <alignment horizontal="left" vertical="center"/>
      <protection locked="0"/>
    </xf>
    <xf numFmtId="0" fontId="3" fillId="0" borderId="27" xfId="0" applyFont="1" applyBorder="1" applyAlignment="1">
      <alignment horizontal="center"/>
    </xf>
    <xf numFmtId="0" fontId="3" fillId="0" borderId="34" xfId="0" applyFont="1" applyBorder="1" applyAlignment="1">
      <alignment horizontal="center"/>
    </xf>
    <xf numFmtId="49" fontId="2" fillId="0" borderId="13" xfId="0" applyNumberFormat="1" applyFont="1" applyBorder="1" applyAlignment="1">
      <alignment horizontal="left"/>
    </xf>
    <xf numFmtId="49" fontId="2" fillId="0" borderId="11" xfId="0" applyNumberFormat="1" applyFont="1" applyBorder="1" applyAlignment="1">
      <alignment horizontal="left"/>
    </xf>
    <xf numFmtId="49" fontId="2" fillId="0" borderId="14" xfId="0" applyNumberFormat="1" applyFont="1" applyBorder="1" applyAlignment="1">
      <alignment horizontal="left"/>
    </xf>
    <xf numFmtId="0" fontId="77" fillId="0" borderId="37" xfId="0" applyFont="1" applyFill="1" applyBorder="1" applyAlignment="1">
      <alignment vertical="center" wrapText="1"/>
    </xf>
    <xf numFmtId="0" fontId="77" fillId="0" borderId="25" xfId="0" applyFont="1" applyFill="1" applyBorder="1" applyAlignment="1">
      <alignment vertical="center" wrapText="1"/>
    </xf>
    <xf numFmtId="0" fontId="77" fillId="0" borderId="24" xfId="0" applyFont="1" applyFill="1" applyBorder="1" applyAlignment="1">
      <alignment vertical="center" wrapText="1"/>
    </xf>
    <xf numFmtId="1" fontId="0" fillId="0" borderId="27" xfId="0" applyNumberFormat="1" applyFont="1" applyBorder="1" applyAlignment="1">
      <alignment horizontal="left" vertical="center"/>
    </xf>
    <xf numFmtId="0" fontId="0" fillId="0" borderId="27" xfId="0" applyFont="1" applyBorder="1" applyAlignment="1">
      <alignment horizontal="left"/>
    </xf>
    <xf numFmtId="0" fontId="0" fillId="0" borderId="27" xfId="0" applyFont="1" applyBorder="1" applyAlignment="1">
      <alignment/>
    </xf>
    <xf numFmtId="0" fontId="0" fillId="0" borderId="34" xfId="0" applyFont="1" applyBorder="1" applyAlignment="1">
      <alignment horizontal="left" vertical="center"/>
    </xf>
    <xf numFmtId="0" fontId="0" fillId="0" borderId="34" xfId="0" applyFont="1" applyBorder="1" applyAlignment="1">
      <alignment horizontal="left"/>
    </xf>
    <xf numFmtId="0" fontId="0" fillId="0" borderId="34" xfId="0" applyFont="1" applyBorder="1" applyAlignment="1">
      <alignment/>
    </xf>
    <xf numFmtId="0" fontId="2" fillId="0" borderId="0" xfId="0" applyFont="1" applyBorder="1" applyAlignment="1">
      <alignment horizontal="left"/>
    </xf>
    <xf numFmtId="0" fontId="86" fillId="7" borderId="19" xfId="0" applyFont="1" applyFill="1" applyBorder="1" applyAlignment="1">
      <alignment horizontal="center" vertical="center" wrapText="1"/>
    </xf>
    <xf numFmtId="0" fontId="0" fillId="0" borderId="19" xfId="0" applyBorder="1" applyAlignment="1">
      <alignment horizontal="center" vertical="center" wrapText="1"/>
    </xf>
    <xf numFmtId="0" fontId="13" fillId="7"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4" fillId="4" borderId="41" xfId="0" applyFont="1" applyFill="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4" borderId="41" xfId="0" applyFont="1" applyFill="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4" fillId="4" borderId="34" xfId="0" applyFont="1" applyFill="1" applyBorder="1" applyAlignment="1" applyProtection="1">
      <alignment vertical="center" wrapText="1"/>
      <protection locked="0"/>
    </xf>
    <xf numFmtId="0" fontId="4" fillId="4" borderId="36" xfId="0" applyFont="1" applyFill="1" applyBorder="1" applyAlignment="1" applyProtection="1">
      <alignment vertical="center" wrapText="1"/>
      <protection locked="0"/>
    </xf>
    <xf numFmtId="14" fontId="2" fillId="4" borderId="37" xfId="0" applyNumberFormat="1" applyFont="1" applyFill="1" applyBorder="1" applyAlignment="1" applyProtection="1">
      <alignment horizontal="left" wrapText="1"/>
      <protection locked="0"/>
    </xf>
    <xf numFmtId="14" fontId="2" fillId="4" borderId="25" xfId="0" applyNumberFormat="1" applyFont="1" applyFill="1" applyBorder="1" applyAlignment="1" applyProtection="1">
      <alignment horizontal="left" wrapText="1"/>
      <protection locked="0"/>
    </xf>
    <xf numFmtId="14" fontId="2" fillId="4" borderId="24" xfId="0" applyNumberFormat="1" applyFont="1" applyFill="1" applyBorder="1" applyAlignment="1" applyProtection="1">
      <alignment horizontal="left" wrapText="1"/>
      <protection locked="0"/>
    </xf>
    <xf numFmtId="0" fontId="7" fillId="0" borderId="0" xfId="0" applyFont="1" applyBorder="1" applyAlignment="1">
      <alignment wrapText="1"/>
    </xf>
    <xf numFmtId="0" fontId="13" fillId="34" borderId="19" xfId="0" applyFont="1" applyFill="1" applyBorder="1" applyAlignment="1">
      <alignment horizont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Border="1" applyAlignment="1">
      <alignment horizontal="center"/>
    </xf>
    <xf numFmtId="0" fontId="78" fillId="4" borderId="41" xfId="0" applyFont="1" applyFill="1" applyBorder="1" applyAlignment="1" applyProtection="1">
      <alignment horizontal="left" vertical="center"/>
      <protection/>
    </xf>
    <xf numFmtId="0" fontId="78" fillId="4" borderId="34" xfId="0" applyFont="1" applyFill="1" applyBorder="1" applyAlignment="1" applyProtection="1">
      <alignment horizontal="left" vertical="center"/>
      <protection/>
    </xf>
    <xf numFmtId="0" fontId="78" fillId="4" borderId="36" xfId="0" applyFont="1" applyFill="1" applyBorder="1" applyAlignment="1" applyProtection="1">
      <alignment horizontal="left" vertical="center"/>
      <protection/>
    </xf>
    <xf numFmtId="0" fontId="78" fillId="33" borderId="34" xfId="0" applyFont="1" applyFill="1" applyBorder="1" applyAlignment="1" applyProtection="1">
      <alignment horizontal="left" vertical="center"/>
      <protection/>
    </xf>
    <xf numFmtId="0" fontId="0" fillId="0" borderId="36" xfId="0" applyBorder="1" applyAlignment="1" applyProtection="1">
      <alignment/>
      <protection/>
    </xf>
    <xf numFmtId="0" fontId="87" fillId="7" borderId="42" xfId="0" applyFont="1" applyFill="1" applyBorder="1" applyAlignment="1" applyProtection="1">
      <alignment horizontal="center" vertical="center" wrapText="1"/>
      <protection/>
    </xf>
    <xf numFmtId="0" fontId="87" fillId="7" borderId="43" xfId="0" applyFont="1" applyFill="1" applyBorder="1" applyAlignment="1" applyProtection="1">
      <alignment horizontal="center" vertical="center" wrapText="1"/>
      <protection/>
    </xf>
    <xf numFmtId="0" fontId="87" fillId="7" borderId="44" xfId="0" applyFont="1" applyFill="1" applyBorder="1" applyAlignment="1" applyProtection="1">
      <alignment horizontal="center" vertical="center" wrapText="1"/>
      <protection/>
    </xf>
    <xf numFmtId="0" fontId="86" fillId="7" borderId="42" xfId="0" applyFont="1" applyFill="1" applyBorder="1" applyAlignment="1" applyProtection="1">
      <alignment horizontal="center" vertical="center" wrapText="1"/>
      <protection/>
    </xf>
    <xf numFmtId="0" fontId="86" fillId="7" borderId="43" xfId="0" applyFont="1" applyFill="1" applyBorder="1" applyAlignment="1" applyProtection="1">
      <alignment horizontal="center" vertical="center" wrapText="1"/>
      <protection/>
    </xf>
    <xf numFmtId="0" fontId="86" fillId="7" borderId="44" xfId="0" applyFont="1" applyFill="1" applyBorder="1" applyAlignment="1" applyProtection="1">
      <alignment horizontal="center" vertical="center" wrapText="1"/>
      <protection/>
    </xf>
    <xf numFmtId="0" fontId="11" fillId="34" borderId="42" xfId="0" applyFont="1" applyFill="1" applyBorder="1" applyAlignment="1" applyProtection="1">
      <alignment horizontal="center" wrapText="1"/>
      <protection/>
    </xf>
    <xf numFmtId="0" fontId="11" fillId="34" borderId="43" xfId="0" applyFont="1" applyFill="1" applyBorder="1" applyAlignment="1" applyProtection="1">
      <alignment horizontal="center" wrapText="1"/>
      <protection/>
    </xf>
    <xf numFmtId="0" fontId="11" fillId="34" borderId="44" xfId="0" applyFont="1" applyFill="1" applyBorder="1" applyAlignment="1" applyProtection="1">
      <alignment horizontal="center" wrapText="1"/>
      <protection/>
    </xf>
    <xf numFmtId="0" fontId="11" fillId="0" borderId="45" xfId="0"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2" fillId="4" borderId="37" xfId="0" applyFont="1" applyFill="1" applyBorder="1" applyAlignment="1" applyProtection="1">
      <alignment horizontal="left" wrapText="1"/>
      <protection/>
    </xf>
    <xf numFmtId="0" fontId="2" fillId="4" borderId="25" xfId="0" applyFont="1" applyFill="1" applyBorder="1" applyAlignment="1" applyProtection="1">
      <alignment horizontal="left" wrapText="1"/>
      <protection/>
    </xf>
    <xf numFmtId="0" fontId="2" fillId="4" borderId="24" xfId="0" applyFont="1" applyFill="1" applyBorder="1" applyAlignment="1" applyProtection="1">
      <alignment horizontal="left" wrapText="1"/>
      <protection/>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82" fillId="7" borderId="51" xfId="0" applyFont="1" applyFill="1" applyBorder="1" applyAlignment="1" applyProtection="1">
      <alignment horizontal="left" vertical="center" wrapText="1"/>
      <protection/>
    </xf>
    <xf numFmtId="0" fontId="82" fillId="7" borderId="25" xfId="0" applyFont="1" applyFill="1" applyBorder="1" applyAlignment="1" applyProtection="1">
      <alignment horizontal="left" vertical="center" wrapText="1"/>
      <protection/>
    </xf>
    <xf numFmtId="0" fontId="82" fillId="7" borderId="24" xfId="0" applyFont="1" applyFill="1" applyBorder="1" applyAlignment="1" applyProtection="1">
      <alignment horizontal="left" vertical="center" wrapText="1"/>
      <protection/>
    </xf>
    <xf numFmtId="0" fontId="78" fillId="4" borderId="26" xfId="0" applyFont="1" applyFill="1" applyBorder="1" applyAlignment="1" applyProtection="1">
      <alignment horizontal="left" vertical="center"/>
      <protection/>
    </xf>
    <xf numFmtId="0" fontId="78" fillId="4" borderId="27" xfId="0" applyFont="1" applyFill="1" applyBorder="1" applyAlignment="1" applyProtection="1">
      <alignment horizontal="left" vertical="center"/>
      <protection/>
    </xf>
    <xf numFmtId="0" fontId="78" fillId="4" borderId="28" xfId="0" applyFont="1" applyFill="1" applyBorder="1" applyAlignment="1" applyProtection="1">
      <alignment horizontal="left" vertical="center"/>
      <protection/>
    </xf>
    <xf numFmtId="0" fontId="82" fillId="7" borderId="52" xfId="0" applyFont="1" applyFill="1" applyBorder="1" applyAlignment="1" applyProtection="1">
      <alignment horizontal="left" vertical="center" wrapText="1"/>
      <protection/>
    </xf>
    <xf numFmtId="0" fontId="82" fillId="7" borderId="46" xfId="0" applyFont="1" applyFill="1" applyBorder="1" applyAlignment="1" applyProtection="1">
      <alignment horizontal="left" vertical="center" wrapText="1"/>
      <protection/>
    </xf>
    <xf numFmtId="0" fontId="82" fillId="7" borderId="47" xfId="0" applyFont="1" applyFill="1" applyBorder="1" applyAlignment="1" applyProtection="1">
      <alignment horizontal="left" vertical="center" wrapText="1"/>
      <protection/>
    </xf>
    <xf numFmtId="1" fontId="0" fillId="0" borderId="0" xfId="0" applyNumberFormat="1"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xf>
    <xf numFmtId="0" fontId="86" fillId="7" borderId="53" xfId="0" applyFont="1" applyFill="1" applyBorder="1" applyAlignment="1" applyProtection="1">
      <alignment horizontal="center" vertical="center" wrapText="1"/>
      <protection/>
    </xf>
    <xf numFmtId="0" fontId="86" fillId="7" borderId="54" xfId="0" applyFont="1" applyFill="1" applyBorder="1" applyAlignment="1" applyProtection="1">
      <alignment horizontal="center" vertical="center" wrapText="1"/>
      <protection/>
    </xf>
    <xf numFmtId="0" fontId="86" fillId="7" borderId="55" xfId="0" applyFont="1" applyFill="1" applyBorder="1" applyAlignment="1" applyProtection="1">
      <alignment horizontal="center" vertical="center" wrapText="1"/>
      <protection/>
    </xf>
    <xf numFmtId="49" fontId="2" fillId="0" borderId="56" xfId="0" applyNumberFormat="1" applyFont="1" applyFill="1" applyBorder="1" applyAlignment="1">
      <alignment horizontal="left"/>
    </xf>
    <xf numFmtId="49" fontId="2" fillId="0" borderId="57" xfId="0" applyNumberFormat="1" applyFont="1" applyFill="1" applyBorder="1" applyAlignment="1">
      <alignment horizontal="left"/>
    </xf>
    <xf numFmtId="49" fontId="2" fillId="0" borderId="58" xfId="0" applyNumberFormat="1" applyFont="1" applyFill="1" applyBorder="1" applyAlignment="1">
      <alignment horizontal="left"/>
    </xf>
    <xf numFmtId="0" fontId="83" fillId="7" borderId="19" xfId="0" applyFont="1" applyFill="1" applyBorder="1" applyAlignment="1" applyProtection="1">
      <alignment horizontal="left" vertical="center" wrapText="1"/>
      <protection/>
    </xf>
    <xf numFmtId="0" fontId="82" fillId="7" borderId="19" xfId="0" applyFont="1" applyFill="1" applyBorder="1" applyAlignment="1" applyProtection="1">
      <alignment horizontal="left" vertical="center" wrapText="1"/>
      <protection/>
    </xf>
    <xf numFmtId="0" fontId="82" fillId="7" borderId="59" xfId="0" applyFont="1" applyFill="1" applyBorder="1" applyAlignment="1" applyProtection="1">
      <alignment horizontal="left" vertical="center" wrapText="1"/>
      <protection/>
    </xf>
    <xf numFmtId="0" fontId="82" fillId="7" borderId="34" xfId="0" applyFont="1" applyFill="1" applyBorder="1" applyAlignment="1" applyProtection="1">
      <alignment horizontal="left" vertical="center" wrapText="1"/>
      <protection/>
    </xf>
    <xf numFmtId="0" fontId="82" fillId="7" borderId="36" xfId="0" applyFont="1" applyFill="1" applyBorder="1" applyAlignment="1" applyProtection="1">
      <alignment horizontal="left" vertical="center" wrapText="1"/>
      <protection/>
    </xf>
    <xf numFmtId="49" fontId="2" fillId="0" borderId="13"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49" fontId="2" fillId="0" borderId="14" xfId="0" applyNumberFormat="1" applyFont="1" applyFill="1" applyBorder="1" applyAlignment="1">
      <alignment horizontal="left" wrapText="1"/>
    </xf>
    <xf numFmtId="0" fontId="81" fillId="0" borderId="0" xfId="0" applyFont="1" applyAlignment="1">
      <alignment horizontal="center" wrapText="1"/>
    </xf>
    <xf numFmtId="0" fontId="0" fillId="0" borderId="0" xfId="0" applyAlignment="1">
      <alignment wrapText="1"/>
    </xf>
    <xf numFmtId="167" fontId="2" fillId="4" borderId="37" xfId="0" applyNumberFormat="1" applyFont="1" applyFill="1" applyBorder="1" applyAlignment="1" applyProtection="1">
      <alignment horizontal="left" wrapText="1"/>
      <protection/>
    </xf>
    <xf numFmtId="167" fontId="0" fillId="4" borderId="25" xfId="0" applyNumberFormat="1" applyFill="1" applyBorder="1" applyAlignment="1" applyProtection="1">
      <alignment horizontal="left" wrapText="1"/>
      <protection/>
    </xf>
    <xf numFmtId="167" fontId="0" fillId="4" borderId="24" xfId="0" applyNumberFormat="1" applyFill="1" applyBorder="1" applyAlignment="1" applyProtection="1">
      <alignment horizontal="left" wrapText="1"/>
      <protection/>
    </xf>
    <xf numFmtId="0" fontId="2" fillId="4" borderId="37" xfId="0" applyNumberFormat="1" applyFont="1" applyFill="1" applyBorder="1" applyAlignment="1" applyProtection="1">
      <alignment horizontal="left" wrapText="1"/>
      <protection/>
    </xf>
    <xf numFmtId="0" fontId="0" fillId="4" borderId="25" xfId="0" applyNumberFormat="1" applyFill="1" applyBorder="1" applyAlignment="1" applyProtection="1">
      <alignment horizontal="left" wrapText="1"/>
      <protection/>
    </xf>
    <xf numFmtId="0" fontId="0" fillId="4" borderId="24" xfId="0" applyNumberFormat="1" applyFill="1" applyBorder="1" applyAlignment="1" applyProtection="1">
      <alignment horizontal="left" wrapText="1"/>
      <protection/>
    </xf>
    <xf numFmtId="0" fontId="10" fillId="0" borderId="39" xfId="0" applyFont="1" applyBorder="1" applyAlignment="1">
      <alignment horizontal="center" vertical="center" wrapText="1"/>
    </xf>
    <xf numFmtId="0" fontId="0" fillId="4" borderId="25" xfId="0" applyFill="1" applyBorder="1" applyAlignment="1" applyProtection="1">
      <alignment horizontal="left" wrapText="1"/>
      <protection/>
    </xf>
    <xf numFmtId="0" fontId="0" fillId="4" borderId="24" xfId="0" applyFill="1" applyBorder="1" applyAlignment="1" applyProtection="1">
      <alignment horizontal="left" wrapText="1"/>
      <protection/>
    </xf>
    <xf numFmtId="1" fontId="83" fillId="7" borderId="19" xfId="0" applyNumberFormat="1" applyFont="1" applyFill="1" applyBorder="1" applyAlignment="1" applyProtection="1">
      <alignment horizontal="center" wrapText="1"/>
      <protection/>
    </xf>
    <xf numFmtId="0" fontId="77" fillId="0" borderId="33" xfId="0" applyFont="1" applyFill="1" applyBorder="1" applyAlignment="1">
      <alignment vertical="center" wrapText="1"/>
    </xf>
    <xf numFmtId="0" fontId="0" fillId="0" borderId="33" xfId="0" applyBorder="1" applyAlignment="1">
      <alignment vertical="center" wrapText="1"/>
    </xf>
    <xf numFmtId="0" fontId="84" fillId="7" borderId="42" xfId="0" applyFont="1" applyFill="1" applyBorder="1" applyAlignment="1" applyProtection="1">
      <alignment horizontal="left" vertical="center"/>
      <protection/>
    </xf>
    <xf numFmtId="0" fontId="84" fillId="7" borderId="43" xfId="0" applyFont="1" applyFill="1" applyBorder="1" applyAlignment="1" applyProtection="1">
      <alignment horizontal="left" vertical="center"/>
      <protection/>
    </xf>
    <xf numFmtId="0" fontId="0" fillId="0" borderId="44" xfId="0" applyBorder="1" applyAlignment="1" applyProtection="1">
      <alignment/>
      <protection/>
    </xf>
    <xf numFmtId="0" fontId="78" fillId="4" borderId="42" xfId="0" applyFont="1" applyFill="1" applyBorder="1" applyAlignment="1" applyProtection="1">
      <alignment horizontal="left" vertical="center"/>
      <protection/>
    </xf>
    <xf numFmtId="0" fontId="78" fillId="4" borderId="43" xfId="0" applyFont="1" applyFill="1" applyBorder="1" applyAlignment="1" applyProtection="1">
      <alignment horizontal="left" vertical="center"/>
      <protection/>
    </xf>
    <xf numFmtId="0" fontId="78" fillId="0" borderId="0" xfId="0" applyFont="1" applyFill="1" applyBorder="1" applyAlignment="1" applyProtection="1">
      <alignment horizontal="left" vertical="center"/>
      <protection/>
    </xf>
    <xf numFmtId="0" fontId="0" fillId="0" borderId="24" xfId="0" applyBorder="1" applyAlignment="1">
      <alignment horizontal="left" wrapText="1"/>
    </xf>
    <xf numFmtId="0" fontId="10" fillId="33" borderId="37" xfId="0" applyFont="1" applyFill="1" applyBorder="1" applyAlignment="1">
      <alignment horizontal="left" wrapText="1"/>
    </xf>
    <xf numFmtId="0" fontId="9" fillId="33" borderId="25" xfId="0" applyFont="1" applyFill="1" applyBorder="1" applyAlignment="1">
      <alignment horizontal="left" wrapText="1"/>
    </xf>
    <xf numFmtId="0" fontId="0" fillId="0" borderId="39" xfId="0" applyBorder="1" applyAlignment="1">
      <alignment horizontal="center" wrapText="1"/>
    </xf>
    <xf numFmtId="0" fontId="0" fillId="0" borderId="42" xfId="0" applyFont="1"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165" fontId="84" fillId="7" borderId="19" xfId="0" applyNumberFormat="1" applyFont="1" applyFill="1" applyBorder="1" applyAlignment="1" applyProtection="1">
      <alignment horizontal="center"/>
      <protection locked="0"/>
    </xf>
    <xf numFmtId="165" fontId="78" fillId="4" borderId="19"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79">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fill>
        <patternFill patternType="none">
          <bgColor indexed="65"/>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Gradation Chart - Sieve Sizes Raised to 0.45 Power</a:t>
            </a:r>
          </a:p>
        </c:rich>
      </c:tx>
      <c:layout>
        <c:manualLayout>
          <c:xMode val="factor"/>
          <c:yMode val="factor"/>
          <c:x val="-0.018"/>
          <c:y val="0.003"/>
        </c:manualLayout>
      </c:layout>
      <c:spPr>
        <a:solidFill>
          <a:srgbClr val="FFFFFF"/>
        </a:solidFill>
        <a:ln w="25400">
          <a:solidFill>
            <a:srgbClr val="666699"/>
          </a:solidFill>
        </a:ln>
      </c:spPr>
    </c:title>
    <c:plotArea>
      <c:layout>
        <c:manualLayout>
          <c:xMode val="edge"/>
          <c:yMode val="edge"/>
          <c:x val="0.0505"/>
          <c:y val="0.111"/>
          <c:w val="0.85275"/>
          <c:h val="0.793"/>
        </c:manualLayout>
      </c:layout>
      <c:scatterChart>
        <c:scatterStyle val="smoothMarker"/>
        <c:varyColors val="0"/>
        <c:ser>
          <c:idx val="4"/>
          <c:order val="0"/>
          <c:tx>
            <c:strRef>
              <c:f>Data!$J$29</c:f>
              <c:strCache>
                <c:ptCount val="1"/>
                <c:pt idx="0">
                  <c:v>Maximum Limits for Class R Aggregate Percent Passing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Data!$K$23:$R$23</c:f>
              <c:numCache>
                <c:ptCount val="8"/>
                <c:pt idx="0">
                  <c:v>0.072</c:v>
                </c:pt>
                <c:pt idx="1">
                  <c:v>0.135</c:v>
                </c:pt>
                <c:pt idx="2">
                  <c:v>0.185</c:v>
                </c:pt>
                <c:pt idx="3">
                  <c:v>0.345</c:v>
                </c:pt>
                <c:pt idx="4">
                  <c:v>0.47</c:v>
                </c:pt>
                <c:pt idx="5">
                  <c:v>0.879</c:v>
                </c:pt>
                <c:pt idx="6">
                  <c:v>1</c:v>
                </c:pt>
                <c:pt idx="7">
                  <c:v>1.5</c:v>
                </c:pt>
              </c:numCache>
            </c:numRef>
          </c:xVal>
          <c:yVal>
            <c:numRef>
              <c:f>Data!$K$29:$R$29</c:f>
              <c:numCache>
                <c:ptCount val="8"/>
                <c:pt idx="0">
                  <c:v>3</c:v>
                </c:pt>
                <c:pt idx="1">
                  <c:v>12</c:v>
                </c:pt>
                <c:pt idx="2">
                  <c:v>30</c:v>
                </c:pt>
                <c:pt idx="3">
                  <c:v>50</c:v>
                </c:pt>
                <c:pt idx="4">
                  <c:v>70</c:v>
                </c:pt>
                <c:pt idx="5">
                  <c:v>98</c:v>
                </c:pt>
                <c:pt idx="6">
                  <c:v>100</c:v>
                </c:pt>
                <c:pt idx="7">
                  <c:v>100</c:v>
                </c:pt>
              </c:numCache>
            </c:numRef>
          </c:yVal>
          <c:smooth val="1"/>
        </c:ser>
        <c:ser>
          <c:idx val="5"/>
          <c:order val="1"/>
          <c:tx>
            <c:strRef>
              <c:f>Data!$J$30</c:f>
              <c:strCache>
                <c:ptCount val="1"/>
                <c:pt idx="0">
                  <c:v>Minimum Limits for Class R Aggregate Percent Passing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Data!$K$23:$R$23</c:f>
              <c:numCache>
                <c:ptCount val="8"/>
                <c:pt idx="0">
                  <c:v>0.072</c:v>
                </c:pt>
                <c:pt idx="1">
                  <c:v>0.135</c:v>
                </c:pt>
                <c:pt idx="2">
                  <c:v>0.185</c:v>
                </c:pt>
                <c:pt idx="3">
                  <c:v>0.345</c:v>
                </c:pt>
                <c:pt idx="4">
                  <c:v>0.47</c:v>
                </c:pt>
                <c:pt idx="5">
                  <c:v>0.879</c:v>
                </c:pt>
                <c:pt idx="6">
                  <c:v>1</c:v>
                </c:pt>
                <c:pt idx="7">
                  <c:v>1.5</c:v>
                </c:pt>
              </c:numCache>
            </c:numRef>
          </c:xVal>
          <c:yVal>
            <c:numRef>
              <c:f>Data!$K$30:$R$30</c:f>
              <c:numCache>
                <c:ptCount val="8"/>
                <c:pt idx="0">
                  <c:v>0</c:v>
                </c:pt>
                <c:pt idx="1">
                  <c:v>2</c:v>
                </c:pt>
                <c:pt idx="2">
                  <c:v>2</c:v>
                </c:pt>
                <c:pt idx="3">
                  <c:v>2</c:v>
                </c:pt>
                <c:pt idx="4">
                  <c:v>6</c:v>
                </c:pt>
                <c:pt idx="5">
                  <c:v>64</c:v>
                </c:pt>
                <c:pt idx="6">
                  <c:v>84</c:v>
                </c:pt>
                <c:pt idx="7">
                  <c:v>100</c:v>
                </c:pt>
              </c:numCache>
            </c:numRef>
          </c:yVal>
          <c:smooth val="1"/>
        </c:ser>
        <c:ser>
          <c:idx val="0"/>
          <c:order val="2"/>
          <c:tx>
            <c:strRef>
              <c:f>Data!$J$31</c:f>
              <c:strCache>
                <c:ptCount val="1"/>
                <c:pt idx="0">
                  <c:v>Combined Aggregate Gradation</c:v>
                </c:pt>
              </c:strCache>
            </c:strRef>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666699"/>
                </a:solidFill>
              </a:ln>
            </c:spPr>
          </c:marker>
          <c:xVal>
            <c:numRef>
              <c:f>Data!$K$23:$Q$23</c:f>
              <c:numCache>
                <c:ptCount val="7"/>
                <c:pt idx="0">
                  <c:v>0.072</c:v>
                </c:pt>
                <c:pt idx="1">
                  <c:v>0.135</c:v>
                </c:pt>
                <c:pt idx="2">
                  <c:v>0.185</c:v>
                </c:pt>
                <c:pt idx="3">
                  <c:v>0.345</c:v>
                </c:pt>
                <c:pt idx="4">
                  <c:v>0.47</c:v>
                </c:pt>
                <c:pt idx="5">
                  <c:v>0.879</c:v>
                </c:pt>
                <c:pt idx="6">
                  <c:v>1</c:v>
                </c:pt>
              </c:numCache>
            </c:numRef>
          </c:xVal>
          <c:yVal>
            <c:numRef>
              <c:f>Data!$K$31:$R$31</c:f>
              <c:numCache>
                <c:ptCount val="8"/>
                <c:pt idx="0">
                  <c:v>0</c:v>
                </c:pt>
                <c:pt idx="1">
                  <c:v>0</c:v>
                </c:pt>
                <c:pt idx="2">
                  <c:v>0</c:v>
                </c:pt>
                <c:pt idx="3">
                  <c:v>0</c:v>
                </c:pt>
                <c:pt idx="4">
                  <c:v>0</c:v>
                </c:pt>
                <c:pt idx="5">
                  <c:v>0</c:v>
                </c:pt>
                <c:pt idx="6">
                  <c:v>0</c:v>
                </c:pt>
                <c:pt idx="7">
                  <c:v>0</c:v>
                </c:pt>
              </c:numCache>
            </c:numRef>
          </c:yVal>
          <c:smooth val="1"/>
        </c:ser>
        <c:axId val="27642109"/>
        <c:axId val="24418318"/>
      </c:scatterChart>
      <c:valAx>
        <c:axId val="27642109"/>
        <c:scaling>
          <c:orientation val="minMax"/>
          <c:max val="1.5"/>
          <c:min val="0"/>
        </c:scaling>
        <c:axPos val="b"/>
        <c:title>
          <c:tx>
            <c:rich>
              <a:bodyPr vert="horz" rot="0" anchor="ctr"/>
              <a:lstStyle/>
              <a:p>
                <a:pPr algn="ctr">
                  <a:defRPr/>
                </a:pPr>
                <a:r>
                  <a:rPr lang="en-US" cap="none" sz="1200" b="1" i="0" u="none" baseline="0">
                    <a:solidFill>
                      <a:srgbClr val="000000"/>
                    </a:solidFill>
                    <a:latin typeface="Arial"/>
                    <a:ea typeface="Arial"/>
                    <a:cs typeface="Arial"/>
                  </a:rPr>
                  <a:t>Sieve Sizes</a:t>
                </a:r>
              </a:p>
            </c:rich>
          </c:tx>
          <c:layout>
            <c:manualLayout>
              <c:xMode val="factor"/>
              <c:yMode val="factor"/>
              <c:x val="-0.0037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24418318"/>
        <c:crossesAt val="0"/>
        <c:crossBetween val="midCat"/>
        <c:dispUnits/>
        <c:majorUnit val="0.2"/>
      </c:valAx>
      <c:valAx>
        <c:axId val="24418318"/>
        <c:scaling>
          <c:orientation val="minMax"/>
          <c:max val="1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 Passing</a:t>
                </a:r>
              </a:p>
            </c:rich>
          </c:tx>
          <c:layout>
            <c:manualLayout>
              <c:xMode val="factor"/>
              <c:yMode val="factor"/>
              <c:x val="-0.006"/>
              <c:y val="0.006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642109"/>
        <c:crossesAt val="0"/>
        <c:crossBetween val="midCat"/>
        <c:dispUnits/>
      </c:valAx>
      <c:spPr>
        <a:gradFill rotWithShape="1">
          <a:gsLst>
            <a:gs pos="0">
              <a:srgbClr val="DAFDA7"/>
            </a:gs>
            <a:gs pos="35001">
              <a:srgbClr val="E4FDC2"/>
            </a:gs>
            <a:gs pos="100000">
              <a:srgbClr val="F5FFE6"/>
            </a:gs>
          </a:gsLst>
          <a:lin ang="5400000" scaled="1"/>
        </a:gradFill>
        <a:ln w="3175">
          <a:solidFill>
            <a:srgbClr val="996633"/>
          </a:solidFill>
        </a:ln>
      </c:spPr>
    </c:plotArea>
    <c:legend>
      <c:legendPos val="r"/>
      <c:layout>
        <c:manualLayout>
          <c:xMode val="edge"/>
          <c:yMode val="edge"/>
          <c:x val="0.43425"/>
          <c:y val="0.71175"/>
          <c:w val="0.45425"/>
          <c:h val="0.126"/>
        </c:manualLayout>
      </c:layout>
      <c:overlay val="0"/>
      <c:spPr>
        <a:gradFill rotWithShape="1">
          <a:gsLst>
            <a:gs pos="0">
              <a:srgbClr val="FFBE86"/>
            </a:gs>
            <a:gs pos="35001">
              <a:srgbClr val="FFD0AA"/>
            </a:gs>
            <a:gs pos="100000">
              <a:srgbClr val="FFEBDB"/>
            </a:gs>
          </a:gsLst>
          <a:lin ang="5400000" scaled="1"/>
        </a:gradFill>
        <a:ln w="3175">
          <a:solidFill>
            <a:srgbClr val="FF8080"/>
          </a:solidFill>
        </a:ln>
        <a:effectLst>
          <a:outerShdw dist="35921" dir="2700000" algn="br">
            <a:prstClr val="black"/>
          </a:outerShdw>
        </a:effectLst>
      </c:spPr>
      <c:txPr>
        <a:bodyPr vert="horz" rot="0"/>
        <a:lstStyle/>
        <a:p>
          <a:pPr>
            <a:defRPr lang="en-US" cap="none" sz="9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5"/>
  <sheetViews>
    <sheetView workbookViewId="0"/>
  </sheetViews>
  <pageMargins left="0.25" right="0.25" top="0.75" bottom="0.75" header="0.3" footer="0.3"/>
  <pageSetup fitToHeight="0" fitToWidth="0"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11</xdr:row>
      <xdr:rowOff>152400</xdr:rowOff>
    </xdr:from>
    <xdr:to>
      <xdr:col>1</xdr:col>
      <xdr:colOff>495300</xdr:colOff>
      <xdr:row>11</xdr:row>
      <xdr:rowOff>361950</xdr:rowOff>
    </xdr:to>
    <xdr:pic>
      <xdr:nvPicPr>
        <xdr:cNvPr id="1" name="Picture 3"/>
        <xdr:cNvPicPr preferRelativeResize="1">
          <a:picLocks noChangeAspect="1"/>
        </xdr:cNvPicPr>
      </xdr:nvPicPr>
      <xdr:blipFill>
        <a:blip r:embed="rId1"/>
        <a:stretch>
          <a:fillRect/>
        </a:stretch>
      </xdr:blipFill>
      <xdr:spPr>
        <a:xfrm>
          <a:off x="781050" y="2600325"/>
          <a:ext cx="323850" cy="209550"/>
        </a:xfrm>
        <a:prstGeom prst="rect">
          <a:avLst/>
        </a:prstGeom>
        <a:noFill/>
        <a:ln w="1" cmpd="sng">
          <a:noFill/>
        </a:ln>
      </xdr:spPr>
    </xdr:pic>
    <xdr:clientData/>
  </xdr:twoCellAnchor>
  <xdr:twoCellAnchor editAs="oneCell">
    <xdr:from>
      <xdr:col>1</xdr:col>
      <xdr:colOff>161925</xdr:colOff>
      <xdr:row>13</xdr:row>
      <xdr:rowOff>209550</xdr:rowOff>
    </xdr:from>
    <xdr:to>
      <xdr:col>1</xdr:col>
      <xdr:colOff>495300</xdr:colOff>
      <xdr:row>13</xdr:row>
      <xdr:rowOff>428625</xdr:rowOff>
    </xdr:to>
    <xdr:pic>
      <xdr:nvPicPr>
        <xdr:cNvPr id="2" name="Picture 4"/>
        <xdr:cNvPicPr preferRelativeResize="1">
          <a:picLocks noChangeAspect="1"/>
        </xdr:cNvPicPr>
      </xdr:nvPicPr>
      <xdr:blipFill>
        <a:blip r:embed="rId2"/>
        <a:stretch>
          <a:fillRect/>
        </a:stretch>
      </xdr:blipFill>
      <xdr:spPr>
        <a:xfrm>
          <a:off x="771525" y="3314700"/>
          <a:ext cx="333375" cy="219075"/>
        </a:xfrm>
        <a:prstGeom prst="rect">
          <a:avLst/>
        </a:prstGeom>
        <a:noFill/>
        <a:ln w="1" cmpd="sng">
          <a:noFill/>
        </a:ln>
      </xdr:spPr>
    </xdr:pic>
    <xdr:clientData/>
  </xdr:twoCellAnchor>
  <xdr:twoCellAnchor editAs="oneCell">
    <xdr:from>
      <xdr:col>1</xdr:col>
      <xdr:colOff>133350</xdr:colOff>
      <xdr:row>15</xdr:row>
      <xdr:rowOff>66675</xdr:rowOff>
    </xdr:from>
    <xdr:to>
      <xdr:col>1</xdr:col>
      <xdr:colOff>476250</xdr:colOff>
      <xdr:row>15</xdr:row>
      <xdr:rowOff>228600</xdr:rowOff>
    </xdr:to>
    <xdr:pic>
      <xdr:nvPicPr>
        <xdr:cNvPr id="3" name="Picture 9"/>
        <xdr:cNvPicPr preferRelativeResize="1">
          <a:picLocks noChangeAspect="1"/>
        </xdr:cNvPicPr>
      </xdr:nvPicPr>
      <xdr:blipFill>
        <a:blip r:embed="rId3"/>
        <a:stretch>
          <a:fillRect/>
        </a:stretch>
      </xdr:blipFill>
      <xdr:spPr>
        <a:xfrm>
          <a:off x="742950" y="4248150"/>
          <a:ext cx="342900" cy="1619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29</xdr:row>
      <xdr:rowOff>190500</xdr:rowOff>
    </xdr:from>
    <xdr:to>
      <xdr:col>3</xdr:col>
      <xdr:colOff>609600</xdr:colOff>
      <xdr:row>30</xdr:row>
      <xdr:rowOff>142875</xdr:rowOff>
    </xdr:to>
    <xdr:pic>
      <xdr:nvPicPr>
        <xdr:cNvPr id="1" name="Picture 3"/>
        <xdr:cNvPicPr preferRelativeResize="1">
          <a:picLocks noChangeAspect="1"/>
        </xdr:cNvPicPr>
      </xdr:nvPicPr>
      <xdr:blipFill>
        <a:blip r:embed="rId1"/>
        <a:stretch>
          <a:fillRect/>
        </a:stretch>
      </xdr:blipFill>
      <xdr:spPr>
        <a:xfrm>
          <a:off x="3848100" y="5448300"/>
          <a:ext cx="238125" cy="2381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0.8645</cdr:y>
    </cdr:from>
    <cdr:to>
      <cdr:x>0.9335</cdr:x>
      <cdr:y>0.9</cdr:y>
    </cdr:to>
    <cdr:sp>
      <cdr:nvSpPr>
        <cdr:cNvPr id="1" name="TextBox 2"/>
        <cdr:cNvSpPr txBox="1">
          <a:spLocks noChangeArrowheads="1"/>
        </cdr:cNvSpPr>
      </cdr:nvSpPr>
      <cdr:spPr>
        <a:xfrm>
          <a:off x="752475" y="5505450"/>
          <a:ext cx="8201025" cy="228600"/>
        </a:xfrm>
        <a:prstGeom prst="rect">
          <a:avLst/>
        </a:prstGeom>
        <a:solidFill>
          <a:srgbClr val="FFFFFF"/>
        </a:solidFill>
        <a:ln w="9525" cmpd="sng">
          <a:noFill/>
        </a:ln>
      </cdr:spPr>
      <cdr:txBody>
        <a:bodyPr vertOverflow="clip" wrap="square"/>
        <a:p>
          <a:pPr algn="l">
            <a:defRPr/>
          </a:pPr>
          <a:r>
            <a:rPr lang="en-US" cap="none" sz="1000" b="1" i="0" u="none" baseline="0">
              <a:solidFill>
                <a:srgbClr val="FF0000"/>
              </a:solidFill>
              <a:latin typeface="Calibri"/>
              <a:ea typeface="Calibri"/>
              <a:cs typeface="Calibri"/>
            </a:rPr>
            <a:t>     #200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#50 #30</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          </a:t>
          </a:r>
          <a:r>
            <a:rPr lang="en-US" cap="none" sz="1000" b="1" i="0" u="none" baseline="0">
              <a:solidFill>
                <a:srgbClr val="FF0000"/>
              </a:solidFill>
              <a:latin typeface="Calibri"/>
              <a:ea typeface="Calibri"/>
              <a:cs typeface="Calibri"/>
            </a:rPr>
            <a:t>#10</a:t>
          </a:r>
          <a:r>
            <a:rPr lang="en-US" cap="none" sz="1000" b="0" i="0" u="none" baseline="0">
              <a:solidFill>
                <a:srgbClr val="000000"/>
              </a:solidFill>
              <a:latin typeface="Calibri"/>
              <a:ea typeface="Calibri"/>
              <a:cs typeface="Calibri"/>
            </a:rPr>
            <a:t>     #8       </a:t>
          </a:r>
          <a:r>
            <a:rPr lang="en-US" cap="none" sz="1000" b="1" i="0" u="none" baseline="0">
              <a:solidFill>
                <a:srgbClr val="FF0000"/>
              </a:solidFill>
              <a:latin typeface="Calibri"/>
              <a:ea typeface="Calibri"/>
              <a:cs typeface="Calibri"/>
            </a:rPr>
            <a:t>#4                             </a:t>
          </a:r>
          <a:r>
            <a:rPr lang="en-US" cap="none" sz="1000" b="0" i="0" u="none" baseline="0">
              <a:solidFill>
                <a:srgbClr val="000000"/>
              </a:solidFill>
              <a:latin typeface="Calibri"/>
              <a:ea typeface="Calibri"/>
              <a:cs typeface="Calibri"/>
            </a:rPr>
            <a:t>3/8"              1/2"        </a:t>
          </a:r>
          <a:r>
            <a:rPr lang="en-US" cap="none" sz="1000" b="1" i="0" u="none" baseline="0">
              <a:solidFill>
                <a:srgbClr val="FF0000"/>
              </a:solidFill>
              <a:latin typeface="Calibri"/>
              <a:ea typeface="Calibri"/>
              <a:cs typeface="Calibri"/>
            </a:rPr>
            <a:t>3/4"            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1 1/4                          </a:t>
          </a:r>
          <a:r>
            <a:rPr lang="en-US" cap="none" sz="1000" b="0" i="0" u="none" baseline="0">
              <a:solidFill>
                <a:srgbClr val="000000"/>
              </a:solidFill>
              <a:latin typeface="Calibri"/>
              <a:ea typeface="Calibri"/>
              <a:cs typeface="Calibri"/>
            </a:rPr>
            <a:t>   1 1/2"</a:t>
          </a:r>
        </a:p>
      </cdr:txBody>
    </cdr:sp>
  </cdr:relSizeAnchor>
  <cdr:relSizeAnchor xmlns:cdr="http://schemas.openxmlformats.org/drawingml/2006/chartDrawing">
    <cdr:from>
      <cdr:x>0.073</cdr:x>
      <cdr:y>0.06225</cdr:y>
    </cdr:from>
    <cdr:to>
      <cdr:x>0.747</cdr:x>
      <cdr:y>0.119</cdr:y>
    </cdr:to>
    <cdr:sp>
      <cdr:nvSpPr>
        <cdr:cNvPr id="2" name="Rectangle 4"/>
        <cdr:cNvSpPr>
          <a:spLocks/>
        </cdr:cNvSpPr>
      </cdr:nvSpPr>
      <cdr:spPr>
        <a:xfrm>
          <a:off x="695325" y="390525"/>
          <a:ext cx="6467475" cy="361950"/>
        </a:xfrm>
        <a:prstGeom prst="rect">
          <a:avLst/>
        </a:prstGeom>
        <a:noFill/>
        <a:ln w="9525" cmpd="sng">
          <a:noFill/>
        </a:ln>
      </cdr:spPr>
      <cdr:txBody>
        <a:bodyPr vertOverflow="clip" wrap="square">
          <a:spAutoFit/>
        </a:bodyPr>
        <a:p>
          <a:pPr algn="ctr">
            <a:defRPr/>
          </a:pPr>
          <a:r>
            <a:rPr lang="en-US" cap="none" sz="1800" b="1" i="0" u="none" baseline="0"/>
            <a:t>Class R - Combined Aggregate Gradation Limits (Percent Passing)</a:t>
          </a:r>
        </a:p>
      </cdr:txBody>
    </cdr:sp>
  </cdr:relSizeAnchor>
  <cdr:relSizeAnchor xmlns:cdr="http://schemas.openxmlformats.org/drawingml/2006/chartDrawing">
    <cdr:from>
      <cdr:x>0.08575</cdr:x>
      <cdr:y>0.1245</cdr:y>
    </cdr:from>
    <cdr:to>
      <cdr:x>0.6225</cdr:x>
      <cdr:y>0.85425</cdr:y>
    </cdr:to>
    <cdr:sp>
      <cdr:nvSpPr>
        <cdr:cNvPr id="3" name="Straight Connector 9"/>
        <cdr:cNvSpPr>
          <a:spLocks/>
        </cdr:cNvSpPr>
      </cdr:nvSpPr>
      <cdr:spPr>
        <a:xfrm flipV="1">
          <a:off x="819150" y="790575"/>
          <a:ext cx="5153025" cy="4648200"/>
        </a:xfrm>
        <a:prstGeom prst="line">
          <a:avLst/>
        </a:prstGeom>
        <a:solidFill>
          <a:srgbClr val="FFFFFF"/>
        </a:solidFill>
        <a:ln w="1587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6372225"/>
    <xdr:graphicFrame>
      <xdr:nvGraphicFramePr>
        <xdr:cNvPr id="1" name="Shape 1025"/>
        <xdr:cNvGraphicFramePr/>
      </xdr:nvGraphicFramePr>
      <xdr:xfrm>
        <a:off x="0" y="0"/>
        <a:ext cx="9591675" cy="6372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2"/>
  <sheetViews>
    <sheetView showGridLines="0" tabSelected="1" zoomScalePageLayoutView="0" workbookViewId="0" topLeftCell="A1">
      <selection activeCell="Q8" sqref="Q8"/>
    </sheetView>
  </sheetViews>
  <sheetFormatPr defaultColWidth="9.140625" defaultRowHeight="12.75"/>
  <sheetData>
    <row r="1" spans="1:15" ht="15">
      <c r="A1" s="157" t="s">
        <v>79</v>
      </c>
      <c r="B1" s="157"/>
      <c r="C1" s="157"/>
      <c r="D1" s="157"/>
      <c r="E1" s="157"/>
      <c r="F1" s="157"/>
      <c r="G1" s="157"/>
      <c r="H1" s="157"/>
      <c r="I1" s="157"/>
      <c r="J1" s="157"/>
      <c r="K1" s="157"/>
      <c r="L1" s="157"/>
      <c r="M1" s="157"/>
      <c r="N1" s="157"/>
      <c r="O1" s="157"/>
    </row>
    <row r="2" spans="1:15" ht="15">
      <c r="A2" s="157" t="s">
        <v>30</v>
      </c>
      <c r="B2" s="157"/>
      <c r="C2" s="157"/>
      <c r="D2" s="157"/>
      <c r="E2" s="157"/>
      <c r="F2" s="157"/>
      <c r="G2" s="157"/>
      <c r="H2" s="157"/>
      <c r="I2" s="157"/>
      <c r="J2" s="157"/>
      <c r="K2" s="157"/>
      <c r="L2" s="157"/>
      <c r="M2" s="157"/>
      <c r="N2" s="157"/>
      <c r="O2" s="157"/>
    </row>
    <row r="3" spans="1:15" ht="15">
      <c r="A3" s="157" t="s">
        <v>67</v>
      </c>
      <c r="B3" s="157"/>
      <c r="C3" s="157"/>
      <c r="D3" s="157"/>
      <c r="E3" s="157"/>
      <c r="F3" s="157"/>
      <c r="G3" s="157"/>
      <c r="H3" s="157"/>
      <c r="I3" s="157"/>
      <c r="J3" s="157"/>
      <c r="K3" s="157"/>
      <c r="L3" s="157"/>
      <c r="M3" s="157"/>
      <c r="N3" s="157"/>
      <c r="O3" s="157"/>
    </row>
    <row r="4" spans="1:15" ht="15">
      <c r="A4" s="154"/>
      <c r="B4" s="154"/>
      <c r="C4" s="154"/>
      <c r="D4" s="154"/>
      <c r="E4" s="154"/>
      <c r="F4" s="154"/>
      <c r="G4" s="154"/>
      <c r="H4" s="154"/>
      <c r="I4" s="154"/>
      <c r="J4" s="154"/>
      <c r="K4" s="154"/>
      <c r="L4" s="154"/>
      <c r="M4" s="154"/>
      <c r="N4" s="154"/>
      <c r="O4" s="154"/>
    </row>
    <row r="6" spans="2:16" ht="18">
      <c r="B6" s="1"/>
      <c r="C6" s="161" t="s">
        <v>33</v>
      </c>
      <c r="D6" s="161"/>
      <c r="E6" s="161"/>
      <c r="F6" s="161"/>
      <c r="G6" s="161"/>
      <c r="H6" s="161"/>
      <c r="I6" s="161"/>
      <c r="J6" s="161"/>
      <c r="K6" s="161"/>
      <c r="L6" s="161"/>
      <c r="M6" s="161"/>
      <c r="N6" s="161"/>
      <c r="O6" s="161"/>
      <c r="P6" s="161"/>
    </row>
    <row r="7" spans="2:16" ht="30" customHeight="1">
      <c r="B7" s="1"/>
      <c r="C7" s="162" t="s">
        <v>76</v>
      </c>
      <c r="D7" s="162"/>
      <c r="E7" s="162"/>
      <c r="F7" s="162"/>
      <c r="G7" s="162"/>
      <c r="H7" s="162"/>
      <c r="I7" s="162"/>
      <c r="J7" s="162"/>
      <c r="K7" s="162"/>
      <c r="L7" s="162"/>
      <c r="M7" s="162"/>
      <c r="N7" s="162"/>
      <c r="O7" s="162"/>
      <c r="P7" s="162"/>
    </row>
    <row r="8" spans="2:16" ht="18">
      <c r="B8" s="1"/>
      <c r="C8" s="75"/>
      <c r="D8" s="75"/>
      <c r="E8" s="75"/>
      <c r="F8" s="75"/>
      <c r="G8" s="75"/>
      <c r="H8" s="75"/>
      <c r="I8" s="75"/>
      <c r="J8" s="75"/>
      <c r="K8" s="75"/>
      <c r="L8" s="75"/>
      <c r="M8" s="75"/>
      <c r="N8" s="75"/>
      <c r="O8" s="75"/>
      <c r="P8" s="75"/>
    </row>
    <row r="9" spans="2:16" ht="18">
      <c r="B9" s="1"/>
      <c r="C9" s="77" t="s">
        <v>31</v>
      </c>
      <c r="D9" s="77"/>
      <c r="E9" s="77"/>
      <c r="F9" s="75"/>
      <c r="G9" s="75"/>
      <c r="H9" s="75"/>
      <c r="I9" s="75"/>
      <c r="J9" s="75"/>
      <c r="K9" s="75"/>
      <c r="L9" s="75"/>
      <c r="M9" s="75"/>
      <c r="N9" s="75"/>
      <c r="O9" s="75"/>
      <c r="P9" s="75"/>
    </row>
    <row r="10" spans="2:16" ht="18">
      <c r="B10" s="1"/>
      <c r="C10" s="76"/>
      <c r="D10" s="76"/>
      <c r="E10" s="76"/>
      <c r="F10" s="74"/>
      <c r="G10" s="74"/>
      <c r="H10" s="74"/>
      <c r="I10" s="74"/>
      <c r="J10" s="74"/>
      <c r="K10" s="74"/>
      <c r="L10" s="74"/>
      <c r="M10" s="74"/>
      <c r="N10" s="74"/>
      <c r="O10" s="74"/>
      <c r="P10" s="74"/>
    </row>
    <row r="11" spans="2:16" ht="18">
      <c r="B11" s="1"/>
      <c r="C11" s="158" t="s">
        <v>65</v>
      </c>
      <c r="D11" s="158"/>
      <c r="E11" s="158"/>
      <c r="F11" s="160"/>
      <c r="G11" s="160"/>
      <c r="H11" s="160"/>
      <c r="I11" s="160"/>
      <c r="J11" s="160"/>
      <c r="K11" s="160"/>
      <c r="L11" s="160"/>
      <c r="M11" s="160"/>
      <c r="N11" s="160"/>
      <c r="O11" s="160"/>
      <c r="P11" s="160"/>
    </row>
    <row r="12" spans="2:16" ht="33.75" customHeight="1">
      <c r="B12" s="1"/>
      <c r="C12" s="160" t="s">
        <v>32</v>
      </c>
      <c r="D12" s="160"/>
      <c r="E12" s="160"/>
      <c r="F12" s="160"/>
      <c r="G12" s="160"/>
      <c r="H12" s="160"/>
      <c r="I12" s="160"/>
      <c r="J12" s="160"/>
      <c r="K12" s="160"/>
      <c r="L12" s="160"/>
      <c r="M12" s="160"/>
      <c r="N12" s="160"/>
      <c r="O12" s="160"/>
      <c r="P12" s="160"/>
    </row>
    <row r="13" spans="2:16" ht="18">
      <c r="B13" s="1"/>
      <c r="C13" s="75"/>
      <c r="D13" s="75"/>
      <c r="E13" s="75"/>
      <c r="F13" s="75"/>
      <c r="G13" s="75"/>
      <c r="H13" s="75"/>
      <c r="I13" s="75"/>
      <c r="J13" s="75"/>
      <c r="K13" s="75"/>
      <c r="L13" s="75"/>
      <c r="M13" s="75"/>
      <c r="N13" s="75"/>
      <c r="O13" s="75"/>
      <c r="P13" s="75"/>
    </row>
    <row r="14" spans="2:16" ht="66.75" customHeight="1">
      <c r="B14" s="1"/>
      <c r="C14" s="160" t="s">
        <v>37</v>
      </c>
      <c r="D14" s="160"/>
      <c r="E14" s="160"/>
      <c r="F14" s="160"/>
      <c r="G14" s="160"/>
      <c r="H14" s="160"/>
      <c r="I14" s="160"/>
      <c r="J14" s="160"/>
      <c r="K14" s="160"/>
      <c r="L14" s="160"/>
      <c r="M14" s="160"/>
      <c r="N14" s="160"/>
      <c r="O14" s="160"/>
      <c r="P14" s="160"/>
    </row>
    <row r="15" spans="2:16" ht="18">
      <c r="B15" s="1"/>
      <c r="C15" s="75"/>
      <c r="D15" s="75"/>
      <c r="E15" s="75"/>
      <c r="F15" s="75"/>
      <c r="G15" s="75"/>
      <c r="H15" s="75"/>
      <c r="I15" s="75"/>
      <c r="J15" s="75"/>
      <c r="K15" s="75"/>
      <c r="L15" s="75"/>
      <c r="M15" s="75"/>
      <c r="N15" s="75"/>
      <c r="O15" s="75"/>
      <c r="P15" s="75"/>
    </row>
    <row r="16" spans="2:16" ht="18">
      <c r="B16" s="1"/>
      <c r="C16" s="160" t="s">
        <v>38</v>
      </c>
      <c r="D16" s="160"/>
      <c r="E16" s="160"/>
      <c r="F16" s="160"/>
      <c r="G16" s="160"/>
      <c r="H16" s="160"/>
      <c r="I16" s="160"/>
      <c r="J16" s="160"/>
      <c r="K16" s="160"/>
      <c r="L16" s="160"/>
      <c r="M16" s="160"/>
      <c r="N16" s="160"/>
      <c r="O16" s="160"/>
      <c r="P16" s="160"/>
    </row>
    <row r="17" spans="2:16" ht="18">
      <c r="B17" s="1"/>
      <c r="C17" s="74"/>
      <c r="D17" s="74"/>
      <c r="E17" s="74"/>
      <c r="F17" s="74"/>
      <c r="G17" s="74"/>
      <c r="H17" s="74"/>
      <c r="I17" s="74"/>
      <c r="J17" s="74"/>
      <c r="K17" s="74"/>
      <c r="L17" s="74"/>
      <c r="M17" s="74"/>
      <c r="N17" s="74"/>
      <c r="O17" s="74"/>
      <c r="P17" s="74"/>
    </row>
    <row r="18" spans="2:16" ht="18">
      <c r="B18" s="1"/>
      <c r="C18" s="158" t="s">
        <v>68</v>
      </c>
      <c r="D18" s="158"/>
      <c r="E18" s="158"/>
      <c r="F18" s="159"/>
      <c r="G18" s="159"/>
      <c r="H18" s="159"/>
      <c r="I18" s="159"/>
      <c r="J18" s="159"/>
      <c r="K18" s="159"/>
      <c r="L18" s="159"/>
      <c r="M18" s="159"/>
      <c r="N18" s="159"/>
      <c r="O18" s="159"/>
      <c r="P18" s="75"/>
    </row>
    <row r="19" spans="2:16" ht="18">
      <c r="B19" s="1"/>
      <c r="C19" s="160" t="s">
        <v>66</v>
      </c>
      <c r="D19" s="160"/>
      <c r="E19" s="160"/>
      <c r="F19" s="160"/>
      <c r="G19" s="160"/>
      <c r="H19" s="160"/>
      <c r="I19" s="160"/>
      <c r="J19" s="160"/>
      <c r="K19" s="160"/>
      <c r="L19" s="160"/>
      <c r="M19" s="160"/>
      <c r="N19" s="160"/>
      <c r="O19" s="160"/>
      <c r="P19" s="160"/>
    </row>
    <row r="20" spans="2:16" ht="18">
      <c r="B20" s="1"/>
      <c r="C20" s="75"/>
      <c r="D20" s="75"/>
      <c r="E20" s="75"/>
      <c r="F20" s="75"/>
      <c r="G20" s="75"/>
      <c r="H20" s="75"/>
      <c r="I20" s="75"/>
      <c r="J20" s="75"/>
      <c r="K20" s="75"/>
      <c r="L20" s="75"/>
      <c r="M20" s="75"/>
      <c r="N20" s="75"/>
      <c r="O20" s="75"/>
      <c r="P20" s="75"/>
    </row>
    <row r="21" spans="2:16" ht="17.25" customHeight="1">
      <c r="B21" s="1"/>
      <c r="C21" s="158" t="s">
        <v>34</v>
      </c>
      <c r="D21" s="158"/>
      <c r="E21" s="158"/>
      <c r="F21" s="159"/>
      <c r="G21" s="159"/>
      <c r="H21" s="159"/>
      <c r="I21" s="159"/>
      <c r="J21" s="159"/>
      <c r="K21" s="159"/>
      <c r="L21" s="159"/>
      <c r="M21" s="159"/>
      <c r="N21" s="159"/>
      <c r="O21" s="159"/>
      <c r="P21" s="75"/>
    </row>
    <row r="22" spans="2:16" ht="99.75" customHeight="1">
      <c r="B22" s="1"/>
      <c r="C22" s="160" t="s">
        <v>35</v>
      </c>
      <c r="D22" s="160"/>
      <c r="E22" s="160"/>
      <c r="F22" s="160"/>
      <c r="G22" s="160"/>
      <c r="H22" s="160"/>
      <c r="I22" s="160"/>
      <c r="J22" s="160"/>
      <c r="K22" s="160"/>
      <c r="L22" s="160"/>
      <c r="M22" s="160"/>
      <c r="N22" s="160"/>
      <c r="O22" s="160"/>
      <c r="P22" s="160"/>
    </row>
  </sheetData>
  <sheetProtection/>
  <mergeCells count="13">
    <mergeCell ref="C22:P22"/>
    <mergeCell ref="C6:P6"/>
    <mergeCell ref="C7:P7"/>
    <mergeCell ref="C11:P11"/>
    <mergeCell ref="C12:P12"/>
    <mergeCell ref="C14:P14"/>
    <mergeCell ref="C16:P16"/>
    <mergeCell ref="A1:O1"/>
    <mergeCell ref="A2:O2"/>
    <mergeCell ref="A3:O3"/>
    <mergeCell ref="C18:O18"/>
    <mergeCell ref="C19:P19"/>
    <mergeCell ref="C21:O2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62"/>
  <sheetViews>
    <sheetView showGridLines="0" showRowColHeaders="0" zoomScaleSheetLayoutView="75" zoomScalePageLayoutView="70" workbookViewId="0" topLeftCell="A7">
      <selection activeCell="E61" sqref="E61"/>
    </sheetView>
  </sheetViews>
  <sheetFormatPr defaultColWidth="9.140625" defaultRowHeight="12.75"/>
  <cols>
    <col min="3" max="3" width="33.8515625" style="0" customWidth="1"/>
    <col min="4" max="4" width="14.8515625" style="0" customWidth="1"/>
    <col min="5" max="6" width="12.28125" style="0" customWidth="1"/>
    <col min="7" max="7" width="10.57421875" style="0" customWidth="1"/>
    <col min="8" max="12" width="10.28125" style="0" customWidth="1"/>
    <col min="13" max="13" width="1.28515625" style="0" customWidth="1"/>
    <col min="18" max="18" width="13.57421875" style="0" customWidth="1"/>
  </cols>
  <sheetData>
    <row r="1" spans="1:12" ht="59.25" customHeight="1">
      <c r="A1" s="184" t="s">
        <v>78</v>
      </c>
      <c r="B1" s="185"/>
      <c r="C1" s="185"/>
      <c r="D1" s="185"/>
      <c r="E1" s="185"/>
      <c r="F1" s="185"/>
      <c r="G1" s="185"/>
      <c r="H1" s="185"/>
      <c r="I1" s="185"/>
      <c r="J1" s="185"/>
      <c r="K1" s="185"/>
      <c r="L1" s="185"/>
    </row>
    <row r="2" spans="1:12" ht="23.25" customHeight="1">
      <c r="A2" s="186" t="s">
        <v>29</v>
      </c>
      <c r="B2" s="187"/>
      <c r="C2" s="188"/>
      <c r="D2" s="163"/>
      <c r="E2" s="164"/>
      <c r="F2" s="164"/>
      <c r="G2" s="164"/>
      <c r="H2" s="164"/>
      <c r="I2" s="164"/>
      <c r="J2" s="164"/>
      <c r="K2" s="164"/>
      <c r="L2" s="165"/>
    </row>
    <row r="3" spans="1:12" ht="4.5" customHeight="1">
      <c r="A3" s="88"/>
      <c r="B3" s="89"/>
      <c r="C3" s="89"/>
      <c r="D3" s="149"/>
      <c r="E3" s="149"/>
      <c r="F3" s="149"/>
      <c r="G3" s="149"/>
      <c r="H3" s="149"/>
      <c r="I3" s="149"/>
      <c r="J3" s="149"/>
      <c r="K3" s="149"/>
      <c r="L3" s="149"/>
    </row>
    <row r="4" spans="1:14" ht="23.25" customHeight="1">
      <c r="A4" s="186" t="s">
        <v>58</v>
      </c>
      <c r="B4" s="187"/>
      <c r="C4" s="188"/>
      <c r="D4" s="232"/>
      <c r="E4" s="233"/>
      <c r="F4" s="233"/>
      <c r="G4" s="233"/>
      <c r="H4" s="233"/>
      <c r="I4" s="233"/>
      <c r="J4" s="233"/>
      <c r="K4" s="233"/>
      <c r="L4" s="234"/>
      <c r="M4" s="136"/>
      <c r="N4" s="136"/>
    </row>
    <row r="5" spans="1:12" ht="3.75" customHeight="1">
      <c r="A5" s="88"/>
      <c r="B5" s="89"/>
      <c r="C5" s="89"/>
      <c r="D5" s="149"/>
      <c r="E5" s="149"/>
      <c r="F5" s="149"/>
      <c r="G5" s="149"/>
      <c r="H5" s="149"/>
      <c r="I5" s="149"/>
      <c r="J5" s="149"/>
      <c r="K5" s="149"/>
      <c r="L5" s="149"/>
    </row>
    <row r="6" spans="1:12" ht="24" customHeight="1">
      <c r="A6" s="186" t="s">
        <v>40</v>
      </c>
      <c r="B6" s="187"/>
      <c r="C6" s="188"/>
      <c r="D6" s="191"/>
      <c r="E6" s="192"/>
      <c r="F6" s="192"/>
      <c r="G6" s="192"/>
      <c r="H6" s="192"/>
      <c r="I6" s="192"/>
      <c r="J6" s="192"/>
      <c r="K6" s="192"/>
      <c r="L6" s="193"/>
    </row>
    <row r="7" spans="3:12" ht="8.25" customHeight="1">
      <c r="C7" s="53"/>
      <c r="D7" s="150"/>
      <c r="E7" s="150"/>
      <c r="F7" s="150"/>
      <c r="G7" s="150"/>
      <c r="H7" s="150"/>
      <c r="I7" s="150"/>
      <c r="J7" s="150"/>
      <c r="K7" s="150"/>
      <c r="L7" s="151"/>
    </row>
    <row r="8" spans="3:12" ht="30" customHeight="1" hidden="1">
      <c r="C8" s="53"/>
      <c r="D8" s="150"/>
      <c r="E8" s="150"/>
      <c r="F8" s="150"/>
      <c r="G8" s="150"/>
      <c r="H8" s="150"/>
      <c r="I8" s="150"/>
      <c r="J8" s="150"/>
      <c r="K8" s="150"/>
      <c r="L8" s="151"/>
    </row>
    <row r="9" spans="3:12" ht="30" customHeight="1" hidden="1">
      <c r="C9" s="53"/>
      <c r="D9" s="150"/>
      <c r="E9" s="150"/>
      <c r="F9" s="150"/>
      <c r="G9" s="150"/>
      <c r="H9" s="150"/>
      <c r="I9" s="150"/>
      <c r="J9" s="150"/>
      <c r="K9" s="150"/>
      <c r="L9" s="151"/>
    </row>
    <row r="10" spans="3:12" ht="30" customHeight="1" hidden="1">
      <c r="C10" s="53"/>
      <c r="D10" s="150"/>
      <c r="E10" s="150"/>
      <c r="F10" s="150"/>
      <c r="G10" s="150"/>
      <c r="H10" s="150"/>
      <c r="I10" s="150"/>
      <c r="J10" s="150"/>
      <c r="K10" s="150"/>
      <c r="L10" s="151"/>
    </row>
    <row r="11" spans="3:12" ht="30" customHeight="1" hidden="1">
      <c r="C11" s="53"/>
      <c r="D11" s="150"/>
      <c r="E11" s="150"/>
      <c r="F11" s="150"/>
      <c r="G11" s="150"/>
      <c r="H11" s="150"/>
      <c r="I11" s="150"/>
      <c r="J11" s="150"/>
      <c r="K11" s="150"/>
      <c r="L11" s="151"/>
    </row>
    <row r="12" spans="3:12" ht="30" customHeight="1" hidden="1">
      <c r="C12" s="53"/>
      <c r="D12" s="150"/>
      <c r="E12" s="150"/>
      <c r="F12" s="150"/>
      <c r="G12" s="150"/>
      <c r="H12" s="150"/>
      <c r="I12" s="150"/>
      <c r="J12" s="150"/>
      <c r="K12" s="150"/>
      <c r="L12" s="151"/>
    </row>
    <row r="13" spans="3:12" ht="30" customHeight="1" hidden="1">
      <c r="C13" s="53"/>
      <c r="D13" s="150"/>
      <c r="E13" s="150"/>
      <c r="F13" s="150"/>
      <c r="G13" s="150"/>
      <c r="H13" s="150"/>
      <c r="I13" s="150"/>
      <c r="J13" s="150"/>
      <c r="K13" s="150"/>
      <c r="L13" s="151"/>
    </row>
    <row r="14" spans="3:12" ht="30" customHeight="1" hidden="1">
      <c r="C14" s="53"/>
      <c r="D14" s="150"/>
      <c r="E14" s="150"/>
      <c r="F14" s="150"/>
      <c r="G14" s="150"/>
      <c r="H14" s="150"/>
      <c r="I14" s="150"/>
      <c r="J14" s="150"/>
      <c r="K14" s="150"/>
      <c r="L14" s="151"/>
    </row>
    <row r="15" spans="3:12" ht="30" customHeight="1" hidden="1">
      <c r="C15" s="53"/>
      <c r="D15" s="150"/>
      <c r="E15" s="150"/>
      <c r="F15" s="150"/>
      <c r="G15" s="150"/>
      <c r="H15" s="150"/>
      <c r="I15" s="150"/>
      <c r="J15" s="150"/>
      <c r="K15" s="150"/>
      <c r="L15" s="151"/>
    </row>
    <row r="16" spans="3:12" ht="30" customHeight="1" hidden="1">
      <c r="C16" s="53"/>
      <c r="D16" s="150"/>
      <c r="E16" s="150"/>
      <c r="F16" s="150"/>
      <c r="G16" s="150"/>
      <c r="H16" s="150"/>
      <c r="I16" s="150"/>
      <c r="J16" s="150"/>
      <c r="K16" s="150"/>
      <c r="L16" s="151"/>
    </row>
    <row r="17" spans="1:12" ht="18">
      <c r="A17" s="186" t="s">
        <v>41</v>
      </c>
      <c r="B17" s="187"/>
      <c r="C17" s="188"/>
      <c r="D17" s="163"/>
      <c r="E17" s="164"/>
      <c r="F17" s="164"/>
      <c r="G17" s="164"/>
      <c r="H17" s="164"/>
      <c r="I17" s="164"/>
      <c r="J17" s="164"/>
      <c r="K17" s="164"/>
      <c r="L17" s="165"/>
    </row>
    <row r="18" spans="1:12" ht="3.75" customHeight="1">
      <c r="A18" s="83"/>
      <c r="B18" s="83"/>
      <c r="C18" s="83"/>
      <c r="D18" s="81"/>
      <c r="E18" s="81"/>
      <c r="F18" s="81"/>
      <c r="G18" s="81"/>
      <c r="H18" s="81"/>
      <c r="I18" s="81"/>
      <c r="J18" s="81"/>
      <c r="K18" s="81"/>
      <c r="L18" s="81"/>
    </row>
    <row r="19" spans="1:12" ht="18" customHeight="1">
      <c r="A19" s="186" t="s">
        <v>42</v>
      </c>
      <c r="B19" s="187"/>
      <c r="C19" s="188"/>
      <c r="D19" s="194" t="s">
        <v>43</v>
      </c>
      <c r="E19" s="195"/>
      <c r="F19" s="153"/>
      <c r="G19" s="152" t="s">
        <v>44</v>
      </c>
      <c r="H19" s="153"/>
      <c r="J19" s="172"/>
      <c r="K19" s="173"/>
      <c r="L19" s="173"/>
    </row>
    <row r="20" spans="1:12" ht="3.75" customHeight="1">
      <c r="A20" s="83"/>
      <c r="B20" s="83"/>
      <c r="C20" s="83"/>
      <c r="D20" s="81"/>
      <c r="E20" s="81"/>
      <c r="F20" s="81"/>
      <c r="G20" s="81"/>
      <c r="H20" s="81"/>
      <c r="I20" s="81"/>
      <c r="J20" s="81"/>
      <c r="K20" s="81"/>
      <c r="L20" s="81"/>
    </row>
    <row r="21" spans="1:12" ht="18" customHeight="1">
      <c r="A21" s="181" t="s">
        <v>64</v>
      </c>
      <c r="B21" s="189"/>
      <c r="C21" s="190"/>
      <c r="D21" s="191"/>
      <c r="E21" s="192"/>
      <c r="F21" s="192"/>
      <c r="G21" s="192"/>
      <c r="H21" s="192"/>
      <c r="I21" s="192"/>
      <c r="J21" s="192"/>
      <c r="K21" s="192"/>
      <c r="L21" s="193"/>
    </row>
    <row r="22" spans="1:12" ht="3" customHeight="1">
      <c r="A22" s="84"/>
      <c r="B22" s="84"/>
      <c r="C22" s="84"/>
      <c r="D22" s="6"/>
      <c r="E22" s="6"/>
      <c r="F22" s="6"/>
      <c r="G22" s="6"/>
      <c r="H22" s="3"/>
      <c r="I22" s="3"/>
      <c r="J22" s="3"/>
      <c r="K22" s="3"/>
      <c r="L22" s="3"/>
    </row>
    <row r="23" spans="1:12" ht="18" customHeight="1">
      <c r="A23" s="181" t="s">
        <v>63</v>
      </c>
      <c r="B23" s="189"/>
      <c r="C23" s="190"/>
      <c r="D23" s="163"/>
      <c r="E23" s="164"/>
      <c r="F23" s="164"/>
      <c r="G23" s="164"/>
      <c r="H23" s="164"/>
      <c r="I23" s="164"/>
      <c r="J23" s="164"/>
      <c r="K23" s="164"/>
      <c r="L23" s="165"/>
    </row>
    <row r="24" spans="1:12" ht="3.75" customHeight="1">
      <c r="A24" s="85"/>
      <c r="B24" s="85"/>
      <c r="C24" s="85"/>
      <c r="D24" s="3"/>
      <c r="E24" s="3"/>
      <c r="F24" s="3"/>
      <c r="G24" s="3"/>
      <c r="H24" s="3"/>
      <c r="I24" s="3"/>
      <c r="J24" s="3"/>
      <c r="K24" s="3"/>
      <c r="L24" s="3"/>
    </row>
    <row r="25" spans="1:12" ht="19.5" customHeight="1">
      <c r="A25" s="181" t="s">
        <v>62</v>
      </c>
      <c r="B25" s="182"/>
      <c r="C25" s="183"/>
      <c r="D25" s="163"/>
      <c r="E25" s="164"/>
      <c r="F25" s="164"/>
      <c r="G25" s="164"/>
      <c r="H25" s="164"/>
      <c r="I25" s="164"/>
      <c r="J25" s="164"/>
      <c r="K25" s="164"/>
      <c r="L25" s="165"/>
    </row>
    <row r="26" spans="1:12" ht="9" customHeight="1">
      <c r="A26" s="52"/>
      <c r="B26" s="52"/>
      <c r="C26" s="52"/>
      <c r="D26" s="52"/>
      <c r="E26" s="52"/>
      <c r="F26" s="52"/>
      <c r="G26" s="52"/>
      <c r="H26" s="52"/>
      <c r="I26" s="52"/>
      <c r="J26" s="52"/>
      <c r="K26" s="52"/>
      <c r="L26" s="52"/>
    </row>
    <row r="27" spans="1:12" ht="21" customHeight="1">
      <c r="A27" s="3"/>
      <c r="B27" s="3"/>
      <c r="C27" s="3"/>
      <c r="D27" s="58" t="s">
        <v>28</v>
      </c>
      <c r="E27" s="177" t="s">
        <v>48</v>
      </c>
      <c r="F27" s="177"/>
      <c r="G27" s="177"/>
      <c r="H27" s="177"/>
      <c r="I27" s="177"/>
      <c r="J27" s="177"/>
      <c r="K27" s="177"/>
      <c r="L27" s="177"/>
    </row>
    <row r="28" spans="1:12" s="14" customFormat="1" ht="38.25" customHeight="1">
      <c r="A28" s="210" t="s">
        <v>59</v>
      </c>
      <c r="B28" s="211"/>
      <c r="C28" s="212"/>
      <c r="D28" s="55" t="s">
        <v>0</v>
      </c>
      <c r="E28" s="56" t="s">
        <v>17</v>
      </c>
      <c r="F28" s="55" t="s">
        <v>13</v>
      </c>
      <c r="G28" s="55" t="s">
        <v>1</v>
      </c>
      <c r="H28" s="86" t="s">
        <v>24</v>
      </c>
      <c r="I28" s="57" t="s">
        <v>74</v>
      </c>
      <c r="J28" s="55" t="s">
        <v>25</v>
      </c>
      <c r="K28" s="55" t="s">
        <v>26</v>
      </c>
      <c r="L28" s="87" t="s">
        <v>27</v>
      </c>
    </row>
    <row r="29" spans="1:18" s="14" customFormat="1" ht="20.25">
      <c r="A29" s="178"/>
      <c r="B29" s="179"/>
      <c r="C29" s="180"/>
      <c r="D29" s="67"/>
      <c r="E29" s="68"/>
      <c r="F29" s="68"/>
      <c r="G29" s="68"/>
      <c r="H29" s="68"/>
      <c r="I29" s="68"/>
      <c r="J29" s="68"/>
      <c r="K29" s="68"/>
      <c r="L29" s="68"/>
      <c r="M29" s="10"/>
      <c r="N29" s="100" t="s">
        <v>45</v>
      </c>
      <c r="O29" s="101"/>
      <c r="P29" s="101"/>
      <c r="Q29" s="102"/>
      <c r="R29" s="103"/>
    </row>
    <row r="30" spans="1:18" s="14" customFormat="1" ht="20.25">
      <c r="A30" s="178"/>
      <c r="B30" s="179"/>
      <c r="C30" s="180"/>
      <c r="D30" s="69"/>
      <c r="E30" s="68"/>
      <c r="F30" s="68"/>
      <c r="G30" s="68"/>
      <c r="H30" s="68"/>
      <c r="I30" s="68"/>
      <c r="J30" s="68"/>
      <c r="K30" s="68"/>
      <c r="L30" s="68"/>
      <c r="M30" s="10"/>
      <c r="N30" s="224"/>
      <c r="O30" s="225"/>
      <c r="P30" s="225"/>
      <c r="Q30" s="225"/>
      <c r="R30" s="226"/>
    </row>
    <row r="31" spans="1:18" ht="20.25">
      <c r="A31" s="178"/>
      <c r="B31" s="179"/>
      <c r="C31" s="180"/>
      <c r="D31" s="67"/>
      <c r="E31" s="68"/>
      <c r="F31" s="68"/>
      <c r="G31" s="68"/>
      <c r="H31" s="68"/>
      <c r="I31" s="68"/>
      <c r="J31" s="68"/>
      <c r="K31" s="68"/>
      <c r="L31" s="68"/>
      <c r="M31" s="10"/>
      <c r="N31" s="100" t="s">
        <v>47</v>
      </c>
      <c r="O31" s="101"/>
      <c r="P31" s="101"/>
      <c r="Q31" s="104"/>
      <c r="R31" s="105"/>
    </row>
    <row r="32" spans="1:18" ht="20.25">
      <c r="A32" s="178"/>
      <c r="B32" s="179"/>
      <c r="C32" s="180"/>
      <c r="D32" s="69"/>
      <c r="E32" s="68"/>
      <c r="F32" s="68"/>
      <c r="G32" s="68"/>
      <c r="H32" s="68"/>
      <c r="I32" s="68"/>
      <c r="J32" s="68"/>
      <c r="K32" s="68"/>
      <c r="L32" s="68"/>
      <c r="M32" s="10"/>
      <c r="N32" s="227"/>
      <c r="O32" s="228"/>
      <c r="P32" s="228"/>
      <c r="Q32" s="228"/>
      <c r="R32" s="229"/>
    </row>
    <row r="33" spans="1:18" ht="20.25">
      <c r="A33" s="178"/>
      <c r="B33" s="179"/>
      <c r="C33" s="180"/>
      <c r="D33" s="69"/>
      <c r="E33" s="68"/>
      <c r="F33" s="68"/>
      <c r="G33" s="68"/>
      <c r="H33" s="68"/>
      <c r="I33" s="68"/>
      <c r="J33" s="68"/>
      <c r="K33" s="68"/>
      <c r="L33" s="68"/>
      <c r="N33" s="100" t="s">
        <v>46</v>
      </c>
      <c r="O33" s="101"/>
      <c r="P33" s="101"/>
      <c r="Q33" s="101"/>
      <c r="R33" s="103"/>
    </row>
    <row r="34" spans="1:18" ht="21" customHeight="1">
      <c r="A34" s="174"/>
      <c r="B34" s="175"/>
      <c r="C34" s="176"/>
      <c r="D34" s="70"/>
      <c r="E34" s="71"/>
      <c r="F34" s="71"/>
      <c r="G34" s="71"/>
      <c r="H34" s="71"/>
      <c r="I34" s="71"/>
      <c r="J34" s="71"/>
      <c r="K34" s="71"/>
      <c r="L34" s="71"/>
      <c r="N34" s="227"/>
      <c r="O34" s="230"/>
      <c r="P34" s="230"/>
      <c r="Q34" s="230"/>
      <c r="R34" s="231"/>
    </row>
    <row r="35" spans="1:12" ht="20.25" customHeight="1">
      <c r="A35" s="174"/>
      <c r="B35" s="175"/>
      <c r="C35" s="176"/>
      <c r="D35" s="70"/>
      <c r="E35" s="71"/>
      <c r="F35" s="71"/>
      <c r="G35" s="71"/>
      <c r="H35" s="71"/>
      <c r="I35" s="71"/>
      <c r="J35" s="71"/>
      <c r="K35" s="71"/>
      <c r="L35" s="71"/>
    </row>
    <row r="36" spans="1:15" s="14" customFormat="1" ht="22.5" customHeight="1">
      <c r="A36" s="202"/>
      <c r="B36" s="203"/>
      <c r="C36" s="204"/>
      <c r="D36" s="72"/>
      <c r="E36" s="73"/>
      <c r="F36" s="73"/>
      <c r="G36" s="73"/>
      <c r="H36" s="73"/>
      <c r="I36" s="73"/>
      <c r="J36" s="73"/>
      <c r="K36" s="73"/>
      <c r="L36" s="73"/>
      <c r="O36" s="34"/>
    </row>
    <row r="37" spans="1:12" s="14" customFormat="1" ht="22.5" customHeight="1">
      <c r="A37" s="199"/>
      <c r="B37" s="200"/>
      <c r="C37" s="201"/>
      <c r="D37" s="65"/>
      <c r="E37" s="66"/>
      <c r="F37" s="66"/>
      <c r="G37" s="66"/>
      <c r="H37" s="66"/>
      <c r="I37" s="66"/>
      <c r="J37" s="66"/>
      <c r="K37" s="66"/>
      <c r="L37" s="66"/>
    </row>
    <row r="38" spans="1:12" ht="15.75" customHeight="1">
      <c r="A38" s="205"/>
      <c r="B38" s="205"/>
      <c r="C38" s="205"/>
      <c r="D38" s="213" t="str">
        <f>IF(D29+D30+D31+D32+D33+D35+D34+D36+D37=100,"100%","&lt;==&gt; (Blend Does Not Total 100%)")</f>
        <v>&lt;==&gt; (Blend Does Not Total 100%)</v>
      </c>
      <c r="E38" s="213"/>
      <c r="F38" s="213"/>
      <c r="G38" s="214"/>
      <c r="H38" s="215"/>
      <c r="I38" s="205"/>
      <c r="J38" s="205"/>
      <c r="K38" s="205"/>
      <c r="L38" s="205"/>
    </row>
    <row r="39" spans="1:12" ht="14.25" customHeight="1" thickBot="1">
      <c r="A39" s="206"/>
      <c r="B39" s="206"/>
      <c r="C39" s="206"/>
      <c r="D39" s="216"/>
      <c r="E39" s="216"/>
      <c r="F39" s="216"/>
      <c r="G39" s="217"/>
      <c r="H39" s="218"/>
      <c r="I39" s="206"/>
      <c r="J39" s="206"/>
      <c r="K39" s="206"/>
      <c r="L39" s="206"/>
    </row>
    <row r="40" spans="1:12" ht="21" customHeight="1" hidden="1" thickBot="1">
      <c r="A40" s="196" t="s">
        <v>20</v>
      </c>
      <c r="B40" s="197"/>
      <c r="C40" s="198"/>
      <c r="D40" s="64" t="s">
        <v>0</v>
      </c>
      <c r="E40" s="166" t="s">
        <v>15</v>
      </c>
      <c r="F40" s="167"/>
      <c r="G40" s="167"/>
      <c r="H40" s="167"/>
      <c r="I40" s="167"/>
      <c r="J40" s="167"/>
      <c r="K40" s="167"/>
      <c r="L40" s="168"/>
    </row>
    <row r="41" spans="1:12" s="28" customFormat="1" ht="18.75" hidden="1" thickBot="1">
      <c r="A41" s="169">
        <f aca="true" t="shared" si="0" ref="A41:A49">A29</f>
        <v>0</v>
      </c>
      <c r="B41" s="170"/>
      <c r="C41" s="171"/>
      <c r="D41" s="29">
        <f aca="true" t="shared" si="1" ref="D41:D49">D29</f>
        <v>0</v>
      </c>
      <c r="E41" s="30">
        <f>(0.01*$D$29)*E29</f>
        <v>0</v>
      </c>
      <c r="F41" s="30">
        <f>(0.01*$D$29)*F29</f>
        <v>0</v>
      </c>
      <c r="G41" s="31">
        <f>(0.01*D29)*G29</f>
        <v>0</v>
      </c>
      <c r="H41" s="31">
        <f>(0.01*D29)*H29</f>
        <v>0</v>
      </c>
      <c r="I41" s="31">
        <f>(0.01*D29)*I29</f>
        <v>0</v>
      </c>
      <c r="J41" s="31">
        <f>(0.01*D29)*J29</f>
        <v>0</v>
      </c>
      <c r="K41" s="31">
        <f>(0.01*D29)*K29</f>
        <v>0</v>
      </c>
      <c r="L41" s="31">
        <f>(0.01*D29)*L29</f>
        <v>0</v>
      </c>
    </row>
    <row r="42" spans="1:12" s="28" customFormat="1" ht="18.75" hidden="1" thickBot="1">
      <c r="A42" s="169">
        <f t="shared" si="0"/>
        <v>0</v>
      </c>
      <c r="B42" s="170"/>
      <c r="C42" s="171"/>
      <c r="D42" s="29">
        <f t="shared" si="1"/>
        <v>0</v>
      </c>
      <c r="E42" s="30">
        <f>(0.01*$D$30)*E30</f>
        <v>0</v>
      </c>
      <c r="F42" s="30">
        <f>(0.01*$D$30)*F30</f>
        <v>0</v>
      </c>
      <c r="G42" s="31">
        <f>(0.01*D30)*G30</f>
        <v>0</v>
      </c>
      <c r="H42" s="31">
        <f>(0.01*D30)*H30</f>
        <v>0</v>
      </c>
      <c r="I42" s="31">
        <f>(0.01*D30)*I30</f>
        <v>0</v>
      </c>
      <c r="J42" s="31">
        <f>(0.01*D30)*J30</f>
        <v>0</v>
      </c>
      <c r="K42" s="30">
        <f>(0.01*D30)*K30</f>
        <v>0</v>
      </c>
      <c r="L42" s="30">
        <f>(0.01*D30)*L30</f>
        <v>0</v>
      </c>
    </row>
    <row r="43" spans="1:12" s="28" customFormat="1" ht="18.75" hidden="1" thickBot="1">
      <c r="A43" s="169">
        <f t="shared" si="0"/>
        <v>0</v>
      </c>
      <c r="B43" s="170"/>
      <c r="C43" s="171"/>
      <c r="D43" s="29">
        <f t="shared" si="1"/>
        <v>0</v>
      </c>
      <c r="E43" s="30">
        <f aca="true" t="shared" si="2" ref="E43:L43">(0.01*$D$31)*E31</f>
        <v>0</v>
      </c>
      <c r="F43" s="30">
        <f t="shared" si="2"/>
        <v>0</v>
      </c>
      <c r="G43" s="30">
        <f t="shared" si="2"/>
        <v>0</v>
      </c>
      <c r="H43" s="30">
        <f t="shared" si="2"/>
        <v>0</v>
      </c>
      <c r="I43" s="30">
        <f t="shared" si="2"/>
        <v>0</v>
      </c>
      <c r="J43" s="30">
        <f t="shared" si="2"/>
        <v>0</v>
      </c>
      <c r="K43" s="30">
        <f t="shared" si="2"/>
        <v>0</v>
      </c>
      <c r="L43" s="30">
        <f t="shared" si="2"/>
        <v>0</v>
      </c>
    </row>
    <row r="44" spans="1:12" s="1" customFormat="1" ht="18.75" hidden="1" thickBot="1">
      <c r="A44" s="207">
        <f t="shared" si="0"/>
        <v>0</v>
      </c>
      <c r="B44" s="208"/>
      <c r="C44" s="209"/>
      <c r="D44" s="32">
        <f t="shared" si="1"/>
        <v>0</v>
      </c>
      <c r="E44" s="30">
        <f aca="true" t="shared" si="3" ref="E44:L44">(0.01*$D$32)*E32</f>
        <v>0</v>
      </c>
      <c r="F44" s="30">
        <f t="shared" si="3"/>
        <v>0</v>
      </c>
      <c r="G44" s="30">
        <f t="shared" si="3"/>
        <v>0</v>
      </c>
      <c r="H44" s="30">
        <f t="shared" si="3"/>
        <v>0</v>
      </c>
      <c r="I44" s="30">
        <f t="shared" si="3"/>
        <v>0</v>
      </c>
      <c r="J44" s="30">
        <f t="shared" si="3"/>
        <v>0</v>
      </c>
      <c r="K44" s="30">
        <f t="shared" si="3"/>
        <v>0</v>
      </c>
      <c r="L44" s="30">
        <f t="shared" si="3"/>
        <v>0</v>
      </c>
    </row>
    <row r="45" spans="1:12" s="1" customFormat="1" ht="18.75" hidden="1" thickBot="1">
      <c r="A45" s="207">
        <f t="shared" si="0"/>
        <v>0</v>
      </c>
      <c r="B45" s="208"/>
      <c r="C45" s="209"/>
      <c r="D45" s="32">
        <f t="shared" si="1"/>
        <v>0</v>
      </c>
      <c r="E45" s="30">
        <f aca="true" t="shared" si="4" ref="E45:L45">(0.01*$D33)*E33</f>
        <v>0</v>
      </c>
      <c r="F45" s="30">
        <f t="shared" si="4"/>
        <v>0</v>
      </c>
      <c r="G45" s="30">
        <f t="shared" si="4"/>
        <v>0</v>
      </c>
      <c r="H45" s="30">
        <f t="shared" si="4"/>
        <v>0</v>
      </c>
      <c r="I45" s="30">
        <f t="shared" si="4"/>
        <v>0</v>
      </c>
      <c r="J45" s="30">
        <f t="shared" si="4"/>
        <v>0</v>
      </c>
      <c r="K45" s="30">
        <f t="shared" si="4"/>
        <v>0</v>
      </c>
      <c r="L45" s="30">
        <f t="shared" si="4"/>
        <v>0</v>
      </c>
    </row>
    <row r="46" spans="1:12" s="1" customFormat="1" ht="21" customHeight="1" hidden="1" thickBot="1">
      <c r="A46" s="207">
        <f t="shared" si="0"/>
        <v>0</v>
      </c>
      <c r="B46" s="208"/>
      <c r="C46" s="209"/>
      <c r="D46" s="32">
        <f t="shared" si="1"/>
        <v>0</v>
      </c>
      <c r="E46" s="30">
        <f aca="true" t="shared" si="5" ref="E46:L46">(0.01*$D$34)*E34</f>
        <v>0</v>
      </c>
      <c r="F46" s="30">
        <f t="shared" si="5"/>
        <v>0</v>
      </c>
      <c r="G46" s="30">
        <f t="shared" si="5"/>
        <v>0</v>
      </c>
      <c r="H46" s="30">
        <f t="shared" si="5"/>
        <v>0</v>
      </c>
      <c r="I46" s="30">
        <f t="shared" si="5"/>
        <v>0</v>
      </c>
      <c r="J46" s="30">
        <f t="shared" si="5"/>
        <v>0</v>
      </c>
      <c r="K46" s="30">
        <f t="shared" si="5"/>
        <v>0</v>
      </c>
      <c r="L46" s="30">
        <f t="shared" si="5"/>
        <v>0</v>
      </c>
    </row>
    <row r="47" spans="1:12" s="1" customFormat="1" ht="21" customHeight="1" hidden="1" thickBot="1">
      <c r="A47" s="207">
        <f t="shared" si="0"/>
        <v>0</v>
      </c>
      <c r="B47" s="208"/>
      <c r="C47" s="209"/>
      <c r="D47" s="32">
        <f t="shared" si="1"/>
        <v>0</v>
      </c>
      <c r="E47" s="30">
        <f aca="true" t="shared" si="6" ref="E47:L47">(0.01*$D$35)*E35</f>
        <v>0</v>
      </c>
      <c r="F47" s="30">
        <f t="shared" si="6"/>
        <v>0</v>
      </c>
      <c r="G47" s="30">
        <f t="shared" si="6"/>
        <v>0</v>
      </c>
      <c r="H47" s="30">
        <f t="shared" si="6"/>
        <v>0</v>
      </c>
      <c r="I47" s="30">
        <f t="shared" si="6"/>
        <v>0</v>
      </c>
      <c r="J47" s="30">
        <f t="shared" si="6"/>
        <v>0</v>
      </c>
      <c r="K47" s="30">
        <f t="shared" si="6"/>
        <v>0</v>
      </c>
      <c r="L47" s="30">
        <f t="shared" si="6"/>
        <v>0</v>
      </c>
    </row>
    <row r="48" spans="1:12" s="28" customFormat="1" ht="21" customHeight="1" hidden="1" thickBot="1">
      <c r="A48" s="169">
        <f t="shared" si="0"/>
        <v>0</v>
      </c>
      <c r="B48" s="170"/>
      <c r="C48" s="171"/>
      <c r="D48" s="29">
        <f t="shared" si="1"/>
        <v>0</v>
      </c>
      <c r="E48" s="30">
        <f aca="true" t="shared" si="7" ref="E48:L48">(0.01*$D$36)*E36</f>
        <v>0</v>
      </c>
      <c r="F48" s="30">
        <f t="shared" si="7"/>
        <v>0</v>
      </c>
      <c r="G48" s="30">
        <f t="shared" si="7"/>
        <v>0</v>
      </c>
      <c r="H48" s="30">
        <f t="shared" si="7"/>
        <v>0</v>
      </c>
      <c r="I48" s="30">
        <f t="shared" si="7"/>
        <v>0</v>
      </c>
      <c r="J48" s="30">
        <f t="shared" si="7"/>
        <v>0</v>
      </c>
      <c r="K48" s="30">
        <f t="shared" si="7"/>
        <v>0</v>
      </c>
      <c r="L48" s="30">
        <f t="shared" si="7"/>
        <v>0</v>
      </c>
    </row>
    <row r="49" spans="1:12" s="28" customFormat="1" ht="21" customHeight="1" hidden="1" thickBot="1">
      <c r="A49" s="169">
        <f t="shared" si="0"/>
        <v>0</v>
      </c>
      <c r="B49" s="170"/>
      <c r="C49" s="171"/>
      <c r="D49" s="29">
        <f t="shared" si="1"/>
        <v>0</v>
      </c>
      <c r="E49" s="30">
        <f aca="true" t="shared" si="8" ref="E49:L49">(0.01*$D$37)*E37</f>
        <v>0</v>
      </c>
      <c r="F49" s="30">
        <f t="shared" si="8"/>
        <v>0</v>
      </c>
      <c r="G49" s="30">
        <f t="shared" si="8"/>
        <v>0</v>
      </c>
      <c r="H49" s="30">
        <f t="shared" si="8"/>
        <v>0</v>
      </c>
      <c r="I49" s="30">
        <f t="shared" si="8"/>
        <v>0</v>
      </c>
      <c r="J49" s="30">
        <f t="shared" si="8"/>
        <v>0</v>
      </c>
      <c r="K49" s="30">
        <f t="shared" si="8"/>
        <v>0</v>
      </c>
      <c r="L49" s="30">
        <f t="shared" si="8"/>
        <v>0</v>
      </c>
    </row>
    <row r="50" spans="1:13" s="33" customFormat="1" ht="23.25" customHeight="1" hidden="1">
      <c r="A50" s="237" t="s">
        <v>23</v>
      </c>
      <c r="B50" s="237"/>
      <c r="C50" s="237"/>
      <c r="D50" s="237"/>
      <c r="E50" s="62">
        <f>ROUND(SUM(E41:E49),0)</f>
        <v>0</v>
      </c>
      <c r="F50" s="62">
        <f aca="true" t="shared" si="9" ref="F50:L50">ROUND(SUM(F41:F49),0)</f>
        <v>0</v>
      </c>
      <c r="G50" s="62">
        <f t="shared" si="9"/>
        <v>0</v>
      </c>
      <c r="H50" s="62">
        <f t="shared" si="9"/>
        <v>0</v>
      </c>
      <c r="I50" s="62">
        <f t="shared" si="9"/>
        <v>0</v>
      </c>
      <c r="J50" s="62">
        <f t="shared" si="9"/>
        <v>0</v>
      </c>
      <c r="K50" s="62">
        <f t="shared" si="9"/>
        <v>0</v>
      </c>
      <c r="L50" s="62">
        <f t="shared" si="9"/>
        <v>0</v>
      </c>
      <c r="M50" s="90">
        <f>SUM(E50:L50)</f>
        <v>0</v>
      </c>
    </row>
    <row r="51" spans="1:13" s="33" customFormat="1" ht="24.75" customHeight="1" hidden="1" thickBot="1">
      <c r="A51" s="238" t="s">
        <v>36</v>
      </c>
      <c r="B51" s="238"/>
      <c r="C51" s="238"/>
      <c r="D51" s="238"/>
      <c r="E51" s="63">
        <f>100-E50</f>
        <v>100</v>
      </c>
      <c r="F51" s="63">
        <f aca="true" t="shared" si="10" ref="F51:L51">E50-F50</f>
        <v>0</v>
      </c>
      <c r="G51" s="63">
        <f t="shared" si="10"/>
        <v>0</v>
      </c>
      <c r="H51" s="63">
        <f t="shared" si="10"/>
        <v>0</v>
      </c>
      <c r="I51" s="63">
        <f t="shared" si="10"/>
        <v>0</v>
      </c>
      <c r="J51" s="63">
        <f t="shared" si="10"/>
        <v>0</v>
      </c>
      <c r="K51" s="63">
        <f t="shared" si="10"/>
        <v>0</v>
      </c>
      <c r="L51" s="63">
        <f t="shared" si="10"/>
        <v>0</v>
      </c>
      <c r="M51" s="82">
        <f>SUM(E51:L51)</f>
        <v>100</v>
      </c>
    </row>
    <row r="52" spans="1:12" s="33" customFormat="1" ht="21" customHeight="1" thickBot="1" thickTop="1">
      <c r="A52" s="236" t="s">
        <v>22</v>
      </c>
      <c r="B52" s="236"/>
      <c r="C52" s="236"/>
      <c r="D52" s="236"/>
      <c r="E52" s="78" t="s">
        <v>17</v>
      </c>
      <c r="F52" s="78" t="s">
        <v>19</v>
      </c>
      <c r="G52" s="79" t="s">
        <v>1</v>
      </c>
      <c r="H52" s="80" t="s">
        <v>8</v>
      </c>
      <c r="I52" s="80" t="s">
        <v>73</v>
      </c>
      <c r="J52" s="79" t="s">
        <v>5</v>
      </c>
      <c r="K52" s="79" t="s">
        <v>6</v>
      </c>
      <c r="L52" s="79" t="s">
        <v>7</v>
      </c>
    </row>
    <row r="53" spans="1:12" s="33" customFormat="1" ht="24.75" customHeight="1" thickBot="1" thickTop="1">
      <c r="A53" s="220" t="s">
        <v>39</v>
      </c>
      <c r="B53" s="221"/>
      <c r="C53" s="221"/>
      <c r="D53" s="221"/>
      <c r="E53" s="46">
        <v>100</v>
      </c>
      <c r="F53" s="46">
        <v>100</v>
      </c>
      <c r="G53" s="46">
        <v>98</v>
      </c>
      <c r="H53" s="46">
        <v>70</v>
      </c>
      <c r="I53" s="46">
        <v>50</v>
      </c>
      <c r="J53" s="46">
        <v>30</v>
      </c>
      <c r="K53" s="46">
        <v>12</v>
      </c>
      <c r="L53" s="46">
        <v>3</v>
      </c>
    </row>
    <row r="54" spans="1:12" s="33" customFormat="1" ht="24.75" customHeight="1" thickBot="1" thickTop="1">
      <c r="A54" s="222" t="s">
        <v>69</v>
      </c>
      <c r="B54" s="223"/>
      <c r="C54" s="223"/>
      <c r="D54" s="223"/>
      <c r="E54" s="155">
        <f>E50</f>
        <v>0</v>
      </c>
      <c r="F54" s="155">
        <f aca="true" t="shared" si="11" ref="F54:L54">F50</f>
        <v>0</v>
      </c>
      <c r="G54" s="155">
        <f t="shared" si="11"/>
        <v>0</v>
      </c>
      <c r="H54" s="155">
        <f t="shared" si="11"/>
        <v>0</v>
      </c>
      <c r="I54" s="155">
        <f t="shared" si="11"/>
        <v>0</v>
      </c>
      <c r="J54" s="155">
        <f t="shared" si="11"/>
        <v>0</v>
      </c>
      <c r="K54" s="155">
        <f t="shared" si="11"/>
        <v>0</v>
      </c>
      <c r="L54" s="156">
        <f t="shared" si="11"/>
        <v>0</v>
      </c>
    </row>
    <row r="55" spans="1:12" s="33" customFormat="1" ht="24.75" customHeight="1" thickBot="1" thickTop="1">
      <c r="A55" s="220" t="s">
        <v>70</v>
      </c>
      <c r="B55" s="221"/>
      <c r="C55" s="221"/>
      <c r="D55" s="221"/>
      <c r="E55" s="46">
        <v>100</v>
      </c>
      <c r="F55" s="46">
        <v>84</v>
      </c>
      <c r="G55" s="46">
        <v>64</v>
      </c>
      <c r="H55" s="46">
        <v>6</v>
      </c>
      <c r="I55" s="46">
        <v>2</v>
      </c>
      <c r="J55" s="46">
        <v>2</v>
      </c>
      <c r="K55" s="46">
        <v>2</v>
      </c>
      <c r="L55" s="46">
        <v>0</v>
      </c>
    </row>
    <row r="56" spans="1:12" ht="18.75" thickTop="1">
      <c r="A56" s="1"/>
      <c r="B56" s="4"/>
      <c r="C56" s="219"/>
      <c r="D56" s="219"/>
      <c r="E56" s="219"/>
      <c r="F56" s="219"/>
      <c r="G56" s="219"/>
      <c r="H56" s="219"/>
      <c r="I56" s="219"/>
      <c r="J56" s="219"/>
      <c r="K56" s="219"/>
      <c r="L56" s="219"/>
    </row>
    <row r="57" spans="1:12" ht="18">
      <c r="A57" s="1"/>
      <c r="B57" s="1"/>
      <c r="C57" s="1"/>
      <c r="D57" s="1"/>
      <c r="E57" s="1"/>
      <c r="F57" s="1"/>
      <c r="L57" s="1"/>
    </row>
    <row r="58" spans="1:13" ht="20.25">
      <c r="A58" s="239"/>
      <c r="B58" s="239"/>
      <c r="C58" s="239"/>
      <c r="D58" s="239"/>
      <c r="E58" s="239"/>
      <c r="F58" s="239"/>
      <c r="G58" s="239"/>
      <c r="H58" s="239"/>
      <c r="I58" s="239"/>
      <c r="J58" s="239"/>
      <c r="K58" s="239"/>
      <c r="L58" s="239"/>
      <c r="M58" s="239"/>
    </row>
    <row r="59" spans="1:12" ht="20.25">
      <c r="A59" s="1"/>
      <c r="B59" s="28"/>
      <c r="C59" s="11"/>
      <c r="D59" s="12"/>
      <c r="E59" s="12"/>
      <c r="F59" s="12"/>
      <c r="G59" s="13"/>
      <c r="H59" s="13"/>
      <c r="I59" s="13"/>
      <c r="J59" s="13"/>
      <c r="K59" s="13"/>
      <c r="L59" s="13"/>
    </row>
    <row r="60" spans="1:12" ht="20.25">
      <c r="A60" s="1"/>
      <c r="B60" s="28"/>
      <c r="C60" s="235"/>
      <c r="D60" s="235"/>
      <c r="E60" s="22"/>
      <c r="F60" s="22"/>
      <c r="G60" s="27"/>
      <c r="H60" s="13"/>
      <c r="I60" s="13"/>
      <c r="J60" s="13"/>
      <c r="K60" s="13"/>
      <c r="L60" s="13"/>
    </row>
    <row r="61" spans="1:12" ht="18">
      <c r="A61" s="1"/>
      <c r="B61" s="28"/>
      <c r="C61" s="1"/>
      <c r="D61" s="1"/>
      <c r="E61" s="1"/>
      <c r="F61" s="1"/>
      <c r="G61" s="5"/>
      <c r="H61" s="5"/>
      <c r="I61" s="5"/>
      <c r="J61" s="4"/>
      <c r="K61" s="4"/>
      <c r="L61" s="4"/>
    </row>
    <row r="62" spans="1:12" ht="18">
      <c r="A62" s="1"/>
      <c r="B62" s="1"/>
      <c r="C62" s="1"/>
      <c r="D62" s="1"/>
      <c r="E62" s="1"/>
      <c r="F62" s="1"/>
      <c r="G62" s="1"/>
      <c r="H62" s="4"/>
      <c r="I62" s="4"/>
      <c r="J62" s="2"/>
      <c r="K62" s="2"/>
      <c r="L62" s="2"/>
    </row>
  </sheetData>
  <sheetProtection password="8279" sheet="1"/>
  <mergeCells count="55">
    <mergeCell ref="N30:R30"/>
    <mergeCell ref="N32:R32"/>
    <mergeCell ref="N34:R34"/>
    <mergeCell ref="A4:C4"/>
    <mergeCell ref="D4:L4"/>
    <mergeCell ref="C60:D60"/>
    <mergeCell ref="A52:D52"/>
    <mergeCell ref="A50:D50"/>
    <mergeCell ref="A51:D51"/>
    <mergeCell ref="A58:M58"/>
    <mergeCell ref="C56:L56"/>
    <mergeCell ref="A53:D53"/>
    <mergeCell ref="A54:D54"/>
    <mergeCell ref="A55:D55"/>
    <mergeCell ref="A44:C44"/>
    <mergeCell ref="A46:C46"/>
    <mergeCell ref="A49:C49"/>
    <mergeCell ref="A47:C47"/>
    <mergeCell ref="D21:L21"/>
    <mergeCell ref="D23:L23"/>
    <mergeCell ref="D25:L25"/>
    <mergeCell ref="A48:C48"/>
    <mergeCell ref="I38:L39"/>
    <mergeCell ref="A38:C39"/>
    <mergeCell ref="A45:C45"/>
    <mergeCell ref="A28:C28"/>
    <mergeCell ref="D38:H39"/>
    <mergeCell ref="A43:C43"/>
    <mergeCell ref="A40:C40"/>
    <mergeCell ref="A37:C37"/>
    <mergeCell ref="A31:C31"/>
    <mergeCell ref="A32:C32"/>
    <mergeCell ref="A33:C33"/>
    <mergeCell ref="A34:C34"/>
    <mergeCell ref="A36:C36"/>
    <mergeCell ref="A1:L1"/>
    <mergeCell ref="A17:C17"/>
    <mergeCell ref="A19:C19"/>
    <mergeCell ref="A21:C21"/>
    <mergeCell ref="A23:C23"/>
    <mergeCell ref="A2:C2"/>
    <mergeCell ref="D2:L2"/>
    <mergeCell ref="A6:C6"/>
    <mergeCell ref="D6:L6"/>
    <mergeCell ref="D19:E19"/>
    <mergeCell ref="D17:L17"/>
    <mergeCell ref="E40:L40"/>
    <mergeCell ref="A41:C41"/>
    <mergeCell ref="J19:L19"/>
    <mergeCell ref="A42:C42"/>
    <mergeCell ref="A35:C35"/>
    <mergeCell ref="E27:L27"/>
    <mergeCell ref="A29:C29"/>
    <mergeCell ref="A30:C30"/>
    <mergeCell ref="A25:C25"/>
  </mergeCells>
  <conditionalFormatting sqref="E54">
    <cfRule type="cellIs" priority="12" dxfId="43" operator="between" stopIfTrue="1">
      <formula>$E$53</formula>
      <formula>$E$55</formula>
    </cfRule>
    <cfRule type="cellIs" priority="57" dxfId="42" operator="notBetween" stopIfTrue="1">
      <formula>$E$53</formula>
      <formula>$E$55</formula>
    </cfRule>
  </conditionalFormatting>
  <conditionalFormatting sqref="F54">
    <cfRule type="cellIs" priority="11" dxfId="43" operator="between" stopIfTrue="1">
      <formula>$F$53</formula>
      <formula>$F$55</formula>
    </cfRule>
    <cfRule type="cellIs" priority="56" dxfId="42" operator="notBetween" stopIfTrue="1">
      <formula>$F$53</formula>
      <formula>$F$55</formula>
    </cfRule>
  </conditionalFormatting>
  <conditionalFormatting sqref="G54">
    <cfRule type="cellIs" priority="10" dxfId="43" operator="between" stopIfTrue="1">
      <formula>$G$53</formula>
      <formula>$G$55</formula>
    </cfRule>
    <cfRule type="cellIs" priority="55" dxfId="42" operator="notBetween" stopIfTrue="1">
      <formula>$G$53</formula>
      <formula>$G$55</formula>
    </cfRule>
  </conditionalFormatting>
  <conditionalFormatting sqref="H54">
    <cfRule type="cellIs" priority="7" dxfId="43" operator="between" stopIfTrue="1">
      <formula>$H$53</formula>
      <formula>$H$55</formula>
    </cfRule>
    <cfRule type="cellIs" priority="51" dxfId="42" operator="notBetween" stopIfTrue="1">
      <formula>$H$53</formula>
      <formula>$H$55</formula>
    </cfRule>
  </conditionalFormatting>
  <conditionalFormatting sqref="I54">
    <cfRule type="cellIs" priority="6" dxfId="43" operator="between" stopIfTrue="1">
      <formula>$I$53</formula>
      <formula>$I$55</formula>
    </cfRule>
    <cfRule type="cellIs" priority="50" dxfId="42" operator="notBetween" stopIfTrue="1">
      <formula>$I$53</formula>
      <formula>$I$55</formula>
    </cfRule>
  </conditionalFormatting>
  <conditionalFormatting sqref="J54">
    <cfRule type="cellIs" priority="4" dxfId="43" operator="between" stopIfTrue="1">
      <formula>$J$53</formula>
      <formula>$J$55</formula>
    </cfRule>
    <cfRule type="cellIs" priority="48" dxfId="42" operator="notBetween" stopIfTrue="1">
      <formula>$J$53</formula>
      <formula>$J$55</formula>
    </cfRule>
  </conditionalFormatting>
  <conditionalFormatting sqref="K54">
    <cfRule type="cellIs" priority="3" dxfId="43" operator="between" stopIfTrue="1">
      <formula>$K$53</formula>
      <formula>$K$55</formula>
    </cfRule>
    <cfRule type="cellIs" priority="47" dxfId="42" operator="notBetween" stopIfTrue="1">
      <formula>$K$53</formula>
      <formula>$K$55</formula>
    </cfRule>
  </conditionalFormatting>
  <conditionalFormatting sqref="L54">
    <cfRule type="cellIs" priority="1" dxfId="43" operator="between" stopIfTrue="1">
      <formula>$L$53</formula>
      <formula>$L$55</formula>
    </cfRule>
    <cfRule type="cellIs" priority="43" dxfId="42" operator="notBetween" stopIfTrue="1">
      <formula>$L$53</formula>
      <formula>$L$55</formula>
    </cfRule>
  </conditionalFormatting>
  <printOptions/>
  <pageMargins left="0.77" right="0.59" top="0.5" bottom="0.5" header="0.5" footer="0.5"/>
  <pageSetup orientation="landscape" scale="60" r:id="rId1"/>
  <headerFooter alignWithMargins="0">
    <oddFooter>&amp;LSubmit to Project Manager
applicable for field sample testing&amp;RCreated by BR (2005)
Modified by LKH (2008 Rev.2014)</oddFooter>
  </headerFooter>
</worksheet>
</file>

<file path=xl/worksheets/sheet3.xml><?xml version="1.0" encoding="utf-8"?>
<worksheet xmlns="http://schemas.openxmlformats.org/spreadsheetml/2006/main" xmlns:r="http://schemas.openxmlformats.org/officeDocument/2006/relationships">
  <dimension ref="A1:R68"/>
  <sheetViews>
    <sheetView showGridLines="0" showRowColHeaders="0" zoomScaleSheetLayoutView="75" zoomScalePageLayoutView="70" workbookViewId="0" topLeftCell="A1">
      <selection activeCell="Q63" sqref="Q63"/>
    </sheetView>
  </sheetViews>
  <sheetFormatPr defaultColWidth="9.140625" defaultRowHeight="12.75"/>
  <cols>
    <col min="3" max="3" width="33.8515625" style="0" customWidth="1"/>
    <col min="4" max="4" width="14.8515625" style="0" customWidth="1"/>
    <col min="5" max="5" width="12.28125" style="0" hidden="1" customWidth="1"/>
    <col min="6" max="6" width="13.421875" style="0" customWidth="1"/>
    <col min="7" max="7" width="12.28125" style="0" customWidth="1"/>
    <col min="8" max="8" width="10.57421875" style="0" customWidth="1"/>
    <col min="9" max="10" width="10.28125" style="0" hidden="1" customWidth="1"/>
    <col min="11" max="15" width="10.28125" style="0" customWidth="1"/>
  </cols>
  <sheetData>
    <row r="1" spans="1:15" ht="59.25" customHeight="1">
      <c r="A1" s="293" t="s">
        <v>77</v>
      </c>
      <c r="B1" s="294"/>
      <c r="C1" s="294"/>
      <c r="D1" s="294"/>
      <c r="E1" s="294"/>
      <c r="F1" s="294"/>
      <c r="G1" s="294"/>
      <c r="H1" s="294"/>
      <c r="I1" s="294"/>
      <c r="J1" s="294"/>
      <c r="K1" s="294"/>
      <c r="L1" s="294"/>
      <c r="M1" s="294"/>
      <c r="N1" s="294"/>
      <c r="O1" s="294"/>
    </row>
    <row r="2" spans="3:14" ht="7.5" customHeight="1">
      <c r="C2" s="53"/>
      <c r="D2" s="54"/>
      <c r="E2" s="54"/>
      <c r="F2" s="54"/>
      <c r="G2" s="54"/>
      <c r="H2" s="54"/>
      <c r="I2" s="54"/>
      <c r="J2" s="54"/>
      <c r="K2" s="54"/>
      <c r="L2" s="54"/>
      <c r="M2" s="54"/>
      <c r="N2" s="54"/>
    </row>
    <row r="3" spans="1:15" ht="18">
      <c r="A3" s="186" t="s">
        <v>29</v>
      </c>
      <c r="B3" s="187"/>
      <c r="C3" s="188"/>
      <c r="D3" s="261">
        <f>' TAG-Sample Testing'!D2:L2</f>
        <v>0</v>
      </c>
      <c r="E3" s="262"/>
      <c r="F3" s="262"/>
      <c r="G3" s="262"/>
      <c r="H3" s="262"/>
      <c r="I3" s="262"/>
      <c r="J3" s="262"/>
      <c r="K3" s="262"/>
      <c r="L3" s="262"/>
      <c r="M3" s="262"/>
      <c r="N3" s="262"/>
      <c r="O3" s="263"/>
    </row>
    <row r="4" spans="1:15" ht="6" customHeight="1">
      <c r="A4" s="83"/>
      <c r="B4" s="83"/>
      <c r="C4" s="83"/>
      <c r="D4" s="81"/>
      <c r="E4" s="81"/>
      <c r="F4" s="81"/>
      <c r="G4" s="81"/>
      <c r="H4" s="81"/>
      <c r="I4" s="81"/>
      <c r="J4" s="81"/>
      <c r="K4" s="81"/>
      <c r="L4" s="81"/>
      <c r="M4" s="81"/>
      <c r="N4" s="81"/>
      <c r="O4" s="81"/>
    </row>
    <row r="5" spans="1:15" ht="18">
      <c r="A5" s="186" t="s">
        <v>58</v>
      </c>
      <c r="B5" s="187"/>
      <c r="C5" s="188"/>
      <c r="D5" s="295">
        <f>' TAG-Sample Testing'!D4:L4</f>
        <v>0</v>
      </c>
      <c r="E5" s="296"/>
      <c r="F5" s="296"/>
      <c r="G5" s="296"/>
      <c r="H5" s="296"/>
      <c r="I5" s="296"/>
      <c r="J5" s="296"/>
      <c r="K5" s="296"/>
      <c r="L5" s="296"/>
      <c r="M5" s="296"/>
      <c r="N5" s="296"/>
      <c r="O5" s="297"/>
    </row>
    <row r="6" spans="1:15" ht="6.75" customHeight="1">
      <c r="A6" s="83"/>
      <c r="B6" s="83"/>
      <c r="C6" s="83"/>
      <c r="D6" s="81"/>
      <c r="E6" s="81"/>
      <c r="F6" s="81"/>
      <c r="G6" s="81"/>
      <c r="H6" s="81"/>
      <c r="I6" s="81"/>
      <c r="J6" s="81"/>
      <c r="K6" s="81"/>
      <c r="L6" s="81"/>
      <c r="M6" s="81"/>
      <c r="N6" s="81"/>
      <c r="O6" s="81"/>
    </row>
    <row r="7" spans="1:15" ht="18">
      <c r="A7" s="181" t="s">
        <v>40</v>
      </c>
      <c r="B7" s="182"/>
      <c r="C7" s="183"/>
      <c r="D7" s="298">
        <f>' TAG-Sample Testing'!D6:L6</f>
        <v>0</v>
      </c>
      <c r="E7" s="299"/>
      <c r="F7" s="299"/>
      <c r="G7" s="299"/>
      <c r="H7" s="299"/>
      <c r="I7" s="299"/>
      <c r="J7" s="299"/>
      <c r="K7" s="299"/>
      <c r="L7" s="299"/>
      <c r="M7" s="299"/>
      <c r="N7" s="299"/>
      <c r="O7" s="300"/>
    </row>
    <row r="8" spans="1:15" ht="6" customHeight="1">
      <c r="A8" s="84"/>
      <c r="B8" s="84"/>
      <c r="C8" s="84"/>
      <c r="D8" s="81"/>
      <c r="E8" s="81"/>
      <c r="F8" s="81"/>
      <c r="G8" s="81"/>
      <c r="H8" s="81"/>
      <c r="I8" s="81"/>
      <c r="J8" s="81"/>
      <c r="K8" s="148"/>
      <c r="L8" s="148"/>
      <c r="M8" s="148"/>
      <c r="N8" s="148"/>
      <c r="O8" s="148"/>
    </row>
    <row r="9" spans="1:15" ht="18">
      <c r="A9" s="181" t="s">
        <v>41</v>
      </c>
      <c r="B9" s="182"/>
      <c r="C9" s="183"/>
      <c r="D9" s="261">
        <f>' TAG-Sample Testing'!D17:L17</f>
        <v>0</v>
      </c>
      <c r="E9" s="262"/>
      <c r="F9" s="262"/>
      <c r="G9" s="262"/>
      <c r="H9" s="262"/>
      <c r="I9" s="262"/>
      <c r="J9" s="262"/>
      <c r="K9" s="262"/>
      <c r="L9" s="262"/>
      <c r="M9" s="262"/>
      <c r="N9" s="262"/>
      <c r="O9" s="263"/>
    </row>
    <row r="10" spans="1:15" ht="7.5" customHeight="1">
      <c r="A10" s="85"/>
      <c r="B10" s="85"/>
      <c r="C10" s="85"/>
      <c r="D10" s="3"/>
      <c r="E10" s="3"/>
      <c r="F10" s="3"/>
      <c r="G10" s="3"/>
      <c r="H10" s="3"/>
      <c r="I10" s="3"/>
      <c r="J10" s="3"/>
      <c r="K10" s="3"/>
      <c r="L10" s="3"/>
      <c r="M10" s="3"/>
      <c r="N10" s="3"/>
      <c r="O10" s="3"/>
    </row>
    <row r="11" spans="1:16" ht="17.25" customHeight="1">
      <c r="A11" s="181" t="s">
        <v>57</v>
      </c>
      <c r="B11" s="189"/>
      <c r="C11" s="190"/>
      <c r="D11" s="194" t="s">
        <v>43</v>
      </c>
      <c r="E11" s="195"/>
      <c r="F11" s="313"/>
      <c r="G11" s="99">
        <f>' TAG-Sample Testing'!F19</f>
        <v>0</v>
      </c>
      <c r="H11" s="98" t="s">
        <v>44</v>
      </c>
      <c r="I11" s="98"/>
      <c r="J11" s="98" t="s">
        <v>44</v>
      </c>
      <c r="K11" s="99">
        <f>' TAG-Sample Testing'!H19</f>
        <v>0</v>
      </c>
      <c r="L11" s="172"/>
      <c r="M11" s="173"/>
      <c r="N11" s="138"/>
      <c r="O11" s="138"/>
      <c r="P11" s="14"/>
    </row>
    <row r="12" spans="1:15" ht="6.75" customHeight="1">
      <c r="A12" s="314"/>
      <c r="B12" s="315"/>
      <c r="C12" s="315"/>
      <c r="D12" s="135"/>
      <c r="E12" s="135"/>
      <c r="F12" s="135"/>
      <c r="G12" s="135"/>
      <c r="H12" s="135"/>
      <c r="I12" s="135"/>
      <c r="J12" s="135"/>
      <c r="K12" s="135"/>
      <c r="L12" s="137"/>
      <c r="M12" s="137"/>
      <c r="N12" s="137"/>
      <c r="O12" s="137"/>
    </row>
    <row r="13" spans="1:15" ht="18" customHeight="1">
      <c r="A13" s="181" t="s">
        <v>64</v>
      </c>
      <c r="B13" s="189"/>
      <c r="C13" s="190"/>
      <c r="D13" s="261">
        <f>' TAG-Sample Testing'!D21:L21</f>
        <v>0</v>
      </c>
      <c r="E13" s="302"/>
      <c r="F13" s="302"/>
      <c r="G13" s="302"/>
      <c r="H13" s="302"/>
      <c r="I13" s="302"/>
      <c r="J13" s="302"/>
      <c r="K13" s="302"/>
      <c r="L13" s="302"/>
      <c r="M13" s="302"/>
      <c r="N13" s="302"/>
      <c r="O13" s="303"/>
    </row>
    <row r="14" spans="1:15" ht="5.25" customHeight="1">
      <c r="A14" s="85"/>
      <c r="B14" s="85"/>
      <c r="C14" s="85"/>
      <c r="D14" s="148"/>
      <c r="E14" s="148"/>
      <c r="F14" s="148"/>
      <c r="G14" s="148"/>
      <c r="H14" s="148"/>
      <c r="I14" s="148"/>
      <c r="J14" s="148"/>
      <c r="K14" s="148"/>
      <c r="L14" s="148"/>
      <c r="M14" s="148"/>
      <c r="N14" s="148"/>
      <c r="O14" s="148"/>
    </row>
    <row r="15" spans="1:15" ht="17.25" customHeight="1">
      <c r="A15" s="181" t="s">
        <v>63</v>
      </c>
      <c r="B15" s="189"/>
      <c r="C15" s="190"/>
      <c r="D15" s="261">
        <f>' TAG-Sample Testing'!D23:L23</f>
        <v>0</v>
      </c>
      <c r="E15" s="302"/>
      <c r="F15" s="302"/>
      <c r="G15" s="302"/>
      <c r="H15" s="302"/>
      <c r="I15" s="302"/>
      <c r="J15" s="302"/>
      <c r="K15" s="302"/>
      <c r="L15" s="302"/>
      <c r="M15" s="302"/>
      <c r="N15" s="302"/>
      <c r="O15" s="303"/>
    </row>
    <row r="16" spans="1:15" ht="8.25" customHeight="1">
      <c r="A16" s="85"/>
      <c r="B16" s="85"/>
      <c r="C16" s="85"/>
      <c r="D16" s="148"/>
      <c r="E16" s="148"/>
      <c r="F16" s="148"/>
      <c r="G16" s="148"/>
      <c r="H16" s="148"/>
      <c r="I16" s="148"/>
      <c r="J16" s="148"/>
      <c r="K16" s="148"/>
      <c r="L16" s="148"/>
      <c r="M16" s="148"/>
      <c r="N16" s="148"/>
      <c r="O16" s="148"/>
    </row>
    <row r="17" spans="1:15" ht="18" customHeight="1">
      <c r="A17" s="181" t="s">
        <v>62</v>
      </c>
      <c r="B17" s="182"/>
      <c r="C17" s="183"/>
      <c r="D17" s="261">
        <f>' TAG-Sample Testing'!D25:L25</f>
        <v>0</v>
      </c>
      <c r="E17" s="262"/>
      <c r="F17" s="262"/>
      <c r="G17" s="262"/>
      <c r="H17" s="262"/>
      <c r="I17" s="262"/>
      <c r="J17" s="262"/>
      <c r="K17" s="262"/>
      <c r="L17" s="262"/>
      <c r="M17" s="262"/>
      <c r="N17" s="262"/>
      <c r="O17" s="263"/>
    </row>
    <row r="18" spans="1:15" ht="9" customHeight="1">
      <c r="A18" s="52"/>
      <c r="B18" s="52"/>
      <c r="C18" s="52"/>
      <c r="D18" s="52"/>
      <c r="E18" s="52"/>
      <c r="F18" s="52"/>
      <c r="G18" s="52"/>
      <c r="H18" s="52"/>
      <c r="I18" s="52"/>
      <c r="J18" s="52"/>
      <c r="K18" s="52"/>
      <c r="L18" s="52"/>
      <c r="M18" s="52"/>
      <c r="N18" s="52"/>
      <c r="O18" s="52"/>
    </row>
    <row r="19" spans="1:15" ht="21" customHeight="1">
      <c r="A19" s="3"/>
      <c r="B19" s="3"/>
      <c r="C19" s="3"/>
      <c r="D19" s="142"/>
      <c r="E19" s="177" t="s">
        <v>56</v>
      </c>
      <c r="F19" s="177"/>
      <c r="G19" s="177"/>
      <c r="H19" s="177"/>
      <c r="I19" s="177"/>
      <c r="J19" s="177"/>
      <c r="K19" s="177"/>
      <c r="L19" s="177"/>
      <c r="M19" s="177"/>
      <c r="N19" s="177"/>
      <c r="O19" s="177"/>
    </row>
    <row r="20" spans="1:15" s="14" customFormat="1" ht="38.25" customHeight="1" thickBot="1">
      <c r="A20" s="305" t="s">
        <v>55</v>
      </c>
      <c r="B20" s="305"/>
      <c r="C20" s="305"/>
      <c r="D20" s="306"/>
      <c r="E20" s="134" t="s">
        <v>17</v>
      </c>
      <c r="F20" s="134" t="s">
        <v>17</v>
      </c>
      <c r="G20" s="132" t="s">
        <v>13</v>
      </c>
      <c r="H20" s="132" t="s">
        <v>1</v>
      </c>
      <c r="I20" s="132" t="s">
        <v>2</v>
      </c>
      <c r="J20" s="132" t="s">
        <v>3</v>
      </c>
      <c r="K20" s="133" t="s">
        <v>24</v>
      </c>
      <c r="L20" s="133" t="s">
        <v>74</v>
      </c>
      <c r="M20" s="132" t="s">
        <v>25</v>
      </c>
      <c r="N20" s="132" t="s">
        <v>26</v>
      </c>
      <c r="O20" s="132" t="s">
        <v>27</v>
      </c>
    </row>
    <row r="21" spans="1:16" s="14" customFormat="1" ht="21.75" thickBot="1" thickTop="1">
      <c r="A21" s="307" t="s">
        <v>75</v>
      </c>
      <c r="B21" s="308"/>
      <c r="C21" s="308"/>
      <c r="D21" s="309"/>
      <c r="E21" s="131">
        <v>100</v>
      </c>
      <c r="F21" s="320"/>
      <c r="G21" s="320"/>
      <c r="H21" s="320"/>
      <c r="I21" s="320"/>
      <c r="J21" s="320"/>
      <c r="K21" s="320"/>
      <c r="L21" s="320"/>
      <c r="M21" s="320"/>
      <c r="N21" s="320"/>
      <c r="O21" s="320"/>
      <c r="P21" s="10"/>
    </row>
    <row r="22" spans="1:16" s="14" customFormat="1" ht="21.75" thickBot="1" thickTop="1">
      <c r="A22" s="310" t="s">
        <v>60</v>
      </c>
      <c r="B22" s="311"/>
      <c r="C22" s="311"/>
      <c r="D22" s="309"/>
      <c r="E22" s="145">
        <v>100</v>
      </c>
      <c r="F22" s="321">
        <f>' TAG-Sample Testing'!E54</f>
        <v>0</v>
      </c>
      <c r="G22" s="321">
        <f>' TAG-Sample Testing'!F54</f>
        <v>0</v>
      </c>
      <c r="H22" s="321">
        <f>' TAG-Sample Testing'!G54</f>
        <v>0</v>
      </c>
      <c r="I22" s="321">
        <f>' TAG-Sample Testing'!H54</f>
        <v>0</v>
      </c>
      <c r="J22" s="321">
        <f>' TAG-Sample Testing'!I54</f>
        <v>0</v>
      </c>
      <c r="K22" s="321">
        <f>' TAG-Sample Testing'!H54</f>
        <v>0</v>
      </c>
      <c r="L22" s="321">
        <f>' TAG-Sample Testing'!I54</f>
        <v>0</v>
      </c>
      <c r="M22" s="321">
        <f>' TAG-Sample Testing'!J54</f>
        <v>0</v>
      </c>
      <c r="N22" s="321">
        <f>' TAG-Sample Testing'!K54</f>
        <v>0</v>
      </c>
      <c r="O22" s="321">
        <f>' TAG-Sample Testing'!L54</f>
        <v>0</v>
      </c>
      <c r="P22" s="10"/>
    </row>
    <row r="23" spans="1:16" ht="24" customHeight="1" thickTop="1">
      <c r="A23" s="312"/>
      <c r="B23" s="312"/>
      <c r="C23" s="312"/>
      <c r="D23" s="143"/>
      <c r="E23" s="144"/>
      <c r="F23" s="144"/>
      <c r="G23" s="144"/>
      <c r="H23" s="144"/>
      <c r="I23" s="144"/>
      <c r="J23" s="144"/>
      <c r="K23" s="144"/>
      <c r="L23" s="144"/>
      <c r="M23" s="144"/>
      <c r="N23" s="144"/>
      <c r="O23" s="144"/>
      <c r="P23" s="10"/>
    </row>
    <row r="24" spans="1:16" ht="20.25" hidden="1">
      <c r="A24" s="241"/>
      <c r="B24" s="242"/>
      <c r="C24" s="243"/>
      <c r="D24" s="130"/>
      <c r="E24" s="129"/>
      <c r="F24" s="129"/>
      <c r="G24" s="129"/>
      <c r="H24" s="129"/>
      <c r="I24" s="129"/>
      <c r="J24" s="129"/>
      <c r="K24" s="129"/>
      <c r="L24" s="129"/>
      <c r="M24" s="129"/>
      <c r="N24" s="129"/>
      <c r="O24" s="129"/>
      <c r="P24" s="10"/>
    </row>
    <row r="25" spans="1:15" ht="20.25" customHeight="1" hidden="1">
      <c r="A25" s="241"/>
      <c r="B25" s="242"/>
      <c r="C25" s="243"/>
      <c r="D25" s="128"/>
      <c r="E25" s="66"/>
      <c r="F25" s="66"/>
      <c r="G25" s="66"/>
      <c r="H25" s="66"/>
      <c r="I25" s="66"/>
      <c r="J25" s="66"/>
      <c r="K25" s="66"/>
      <c r="L25" s="66"/>
      <c r="M25" s="66"/>
      <c r="N25" s="66"/>
      <c r="O25" s="66"/>
    </row>
    <row r="26" spans="1:15" ht="21" customHeight="1" hidden="1">
      <c r="A26" s="241"/>
      <c r="B26" s="242"/>
      <c r="C26" s="243"/>
      <c r="D26" s="128"/>
      <c r="E26" s="66"/>
      <c r="F26" s="66"/>
      <c r="G26" s="66"/>
      <c r="H26" s="66"/>
      <c r="I26" s="66"/>
      <c r="J26" s="66"/>
      <c r="K26" s="66"/>
      <c r="L26" s="66"/>
      <c r="M26" s="66"/>
      <c r="N26" s="66"/>
      <c r="O26" s="66"/>
    </row>
    <row r="27" spans="1:15" ht="20.25" hidden="1">
      <c r="A27" s="270"/>
      <c r="B27" s="271"/>
      <c r="C27" s="272"/>
      <c r="D27" s="147"/>
      <c r="E27" s="66">
        <v>100</v>
      </c>
      <c r="F27" s="66"/>
      <c r="G27" s="66"/>
      <c r="H27" s="66"/>
      <c r="I27" s="66"/>
      <c r="J27" s="66"/>
      <c r="K27" s="66"/>
      <c r="L27" s="66"/>
      <c r="M27" s="66"/>
      <c r="N27" s="66"/>
      <c r="O27" s="66"/>
    </row>
    <row r="28" spans="1:18" s="14" customFormat="1" ht="22.5" customHeight="1" thickBot="1">
      <c r="A28" s="244"/>
      <c r="B28" s="244"/>
      <c r="C28" s="244"/>
      <c r="D28" s="245"/>
      <c r="E28" s="127"/>
      <c r="F28" s="177" t="s">
        <v>61</v>
      </c>
      <c r="G28" s="177"/>
      <c r="H28" s="177"/>
      <c r="I28" s="177"/>
      <c r="J28" s="177"/>
      <c r="K28" s="177"/>
      <c r="L28" s="177"/>
      <c r="M28" s="177"/>
      <c r="N28" s="177"/>
      <c r="O28" s="177"/>
      <c r="R28" s="34"/>
    </row>
    <row r="29" spans="1:15" s="14" customFormat="1" ht="22.5" customHeight="1" hidden="1">
      <c r="A29" s="270" t="s">
        <v>54</v>
      </c>
      <c r="B29" s="271"/>
      <c r="C29" s="272"/>
      <c r="D29" s="147"/>
      <c r="E29" s="126"/>
      <c r="F29" s="126"/>
      <c r="G29" s="126">
        <v>-5</v>
      </c>
      <c r="H29" s="126">
        <v>-5</v>
      </c>
      <c r="I29" s="126">
        <v>-5</v>
      </c>
      <c r="J29" s="126">
        <v>-5</v>
      </c>
      <c r="K29" s="126">
        <v>-5</v>
      </c>
      <c r="L29" s="126">
        <v>-4</v>
      </c>
      <c r="M29" s="126">
        <v>-4</v>
      </c>
      <c r="N29" s="126">
        <v>-3</v>
      </c>
      <c r="O29" s="126">
        <v>-1</v>
      </c>
    </row>
    <row r="30" spans="1:15" s="14" customFormat="1" ht="22.5" customHeight="1" thickBot="1" thickTop="1">
      <c r="A30" s="285" t="s">
        <v>53</v>
      </c>
      <c r="B30" s="285"/>
      <c r="C30" s="285"/>
      <c r="D30" s="304"/>
      <c r="E30" s="125"/>
      <c r="F30" s="125">
        <v>5</v>
      </c>
      <c r="G30" s="125">
        <v>5</v>
      </c>
      <c r="H30" s="125">
        <v>5</v>
      </c>
      <c r="I30" s="125"/>
      <c r="J30" s="125"/>
      <c r="K30" s="125">
        <v>5</v>
      </c>
      <c r="L30" s="125">
        <v>4</v>
      </c>
      <c r="M30" s="125">
        <v>4</v>
      </c>
      <c r="N30" s="125">
        <v>3</v>
      </c>
      <c r="O30" s="125">
        <v>1</v>
      </c>
    </row>
    <row r="31" spans="1:15" s="14" customFormat="1" ht="22.5" customHeight="1" thickBot="1" thickTop="1">
      <c r="A31" s="286" t="str">
        <f>A22</f>
        <v>Field Production Testing</v>
      </c>
      <c r="B31" s="286"/>
      <c r="C31" s="286"/>
      <c r="D31" s="304"/>
      <c r="E31" s="139">
        <f>(E25+E26+E27+E28+E29)/5</f>
        <v>20</v>
      </c>
      <c r="F31" s="139">
        <f>$F$21-F22</f>
        <v>0</v>
      </c>
      <c r="G31" s="139">
        <f>$G$21-G22</f>
        <v>0</v>
      </c>
      <c r="H31" s="139">
        <f>$H$21-H22</f>
        <v>0</v>
      </c>
      <c r="I31" s="139"/>
      <c r="J31" s="139"/>
      <c r="K31" s="139">
        <f>$K$21-K22</f>
        <v>0</v>
      </c>
      <c r="L31" s="139">
        <f>$L$21-L22</f>
        <v>0</v>
      </c>
      <c r="M31" s="139">
        <f>$M$21-M22</f>
        <v>0</v>
      </c>
      <c r="N31" s="139">
        <f>$N$21-N22</f>
        <v>0</v>
      </c>
      <c r="O31" s="139">
        <f>$O$21-O22</f>
        <v>0</v>
      </c>
    </row>
    <row r="32" spans="1:15" s="14" customFormat="1" ht="22.5" customHeight="1" hidden="1" thickTop="1">
      <c r="A32" s="287"/>
      <c r="B32" s="288"/>
      <c r="C32" s="289"/>
      <c r="D32" s="124"/>
      <c r="E32" s="123"/>
      <c r="F32" s="123"/>
      <c r="G32" s="123"/>
      <c r="H32" s="123"/>
      <c r="I32" s="123"/>
      <c r="J32" s="123"/>
      <c r="K32" s="123"/>
      <c r="L32" s="123"/>
      <c r="M32" s="123"/>
      <c r="N32" s="123"/>
      <c r="O32" s="122"/>
    </row>
    <row r="33" spans="1:15" ht="20.25" customHeight="1" hidden="1">
      <c r="A33" s="267"/>
      <c r="B33" s="268"/>
      <c r="C33" s="269"/>
      <c r="D33" s="121"/>
      <c r="E33" s="120"/>
      <c r="F33" s="120"/>
      <c r="G33" s="120"/>
      <c r="H33" s="120"/>
      <c r="I33" s="120"/>
      <c r="J33" s="120"/>
      <c r="K33" s="120"/>
      <c r="L33" s="120"/>
      <c r="M33" s="120"/>
      <c r="N33" s="120"/>
      <c r="O33" s="119"/>
    </row>
    <row r="34" spans="1:15" ht="20.25" customHeight="1" hidden="1">
      <c r="A34" s="267"/>
      <c r="B34" s="268"/>
      <c r="C34" s="269"/>
      <c r="D34" s="121"/>
      <c r="E34" s="120"/>
      <c r="F34" s="120"/>
      <c r="G34" s="120"/>
      <c r="H34" s="120"/>
      <c r="I34" s="120"/>
      <c r="J34" s="120"/>
      <c r="K34" s="120"/>
      <c r="L34" s="120"/>
      <c r="M34" s="120"/>
      <c r="N34" s="120"/>
      <c r="O34" s="119"/>
    </row>
    <row r="35" spans="1:15" ht="20.25" customHeight="1" hidden="1">
      <c r="A35" s="267"/>
      <c r="B35" s="268"/>
      <c r="C35" s="269"/>
      <c r="D35" s="121"/>
      <c r="E35" s="120"/>
      <c r="F35" s="120"/>
      <c r="G35" s="120"/>
      <c r="H35" s="120"/>
      <c r="I35" s="120"/>
      <c r="J35" s="120"/>
      <c r="K35" s="120"/>
      <c r="L35" s="120"/>
      <c r="M35" s="120"/>
      <c r="N35" s="120"/>
      <c r="O35" s="119"/>
    </row>
    <row r="36" spans="1:15" ht="20.25" customHeight="1" hidden="1" thickBot="1">
      <c r="A36" s="273"/>
      <c r="B36" s="274"/>
      <c r="C36" s="275"/>
      <c r="D36" s="118"/>
      <c r="E36" s="117"/>
      <c r="F36" s="117"/>
      <c r="G36" s="117"/>
      <c r="H36" s="117"/>
      <c r="I36" s="117"/>
      <c r="J36" s="117"/>
      <c r="K36" s="117"/>
      <c r="L36" s="117"/>
      <c r="M36" s="117"/>
      <c r="N36" s="117"/>
      <c r="O36" s="116"/>
    </row>
    <row r="37" spans="1:15" ht="15.75" customHeight="1" thickTop="1">
      <c r="A37" s="240"/>
      <c r="B37" s="240"/>
      <c r="C37" s="240"/>
      <c r="D37" s="276"/>
      <c r="E37" s="276"/>
      <c r="F37" s="276"/>
      <c r="G37" s="276"/>
      <c r="H37" s="277"/>
      <c r="I37" s="277"/>
      <c r="J37" s="278"/>
      <c r="K37" s="278"/>
      <c r="L37" s="240"/>
      <c r="M37" s="240"/>
      <c r="N37" s="240"/>
      <c r="O37" s="240"/>
    </row>
    <row r="38" spans="1:15" ht="14.25" customHeight="1" hidden="1">
      <c r="A38" s="206"/>
      <c r="B38" s="206"/>
      <c r="C38" s="206"/>
      <c r="D38" s="216"/>
      <c r="E38" s="216"/>
      <c r="F38" s="216"/>
      <c r="G38" s="216"/>
      <c r="H38" s="217"/>
      <c r="I38" s="217"/>
      <c r="J38" s="218"/>
      <c r="K38" s="218"/>
      <c r="L38" s="206"/>
      <c r="M38" s="206"/>
      <c r="N38" s="206"/>
      <c r="O38" s="206"/>
    </row>
    <row r="39" spans="1:15" ht="21" customHeight="1" hidden="1" thickBot="1">
      <c r="A39" s="264" t="s">
        <v>20</v>
      </c>
      <c r="B39" s="265"/>
      <c r="C39" s="266"/>
      <c r="D39" s="64" t="s">
        <v>0</v>
      </c>
      <c r="E39" s="166" t="s">
        <v>15</v>
      </c>
      <c r="F39" s="301"/>
      <c r="G39" s="167"/>
      <c r="H39" s="167"/>
      <c r="I39" s="167"/>
      <c r="J39" s="167"/>
      <c r="K39" s="167"/>
      <c r="L39" s="167"/>
      <c r="M39" s="167"/>
      <c r="N39" s="167"/>
      <c r="O39" s="168"/>
    </row>
    <row r="40" spans="1:15" s="28" customFormat="1" ht="18.75" customHeight="1" hidden="1" thickBot="1">
      <c r="A40" s="169" t="str">
        <f aca="true" t="shared" si="0" ref="A40:A55">A21</f>
        <v>Contractor's  Approved Target  Gradation</v>
      </c>
      <c r="B40" s="170"/>
      <c r="C40" s="171"/>
      <c r="D40" s="29">
        <f aca="true" t="shared" si="1" ref="D40:D55">D21</f>
        <v>0</v>
      </c>
      <c r="E40" s="30">
        <f>(0.01*$D$21)*E21</f>
        <v>0</v>
      </c>
      <c r="F40" s="30"/>
      <c r="G40" s="30">
        <f>(0.01*$D$21)*G21</f>
        <v>0</v>
      </c>
      <c r="H40" s="31">
        <f>(0.01*D21)*H21</f>
        <v>0</v>
      </c>
      <c r="I40" s="31">
        <f>(0.01*D21)*I21</f>
        <v>0</v>
      </c>
      <c r="J40" s="31">
        <f>(0.01*D21)*J21</f>
        <v>0</v>
      </c>
      <c r="K40" s="31">
        <f>(0.01*D21)*K21</f>
        <v>0</v>
      </c>
      <c r="L40" s="31">
        <f>(0.01*D21)*L21</f>
        <v>0</v>
      </c>
      <c r="M40" s="31">
        <f>(0.01*D21)*M21</f>
        <v>0</v>
      </c>
      <c r="N40" s="31">
        <f>(0.01*D21)*N21</f>
        <v>0</v>
      </c>
      <c r="O40" s="31">
        <f>(0.01*D21)*O21</f>
        <v>0</v>
      </c>
    </row>
    <row r="41" spans="1:15" s="28" customFormat="1" ht="18.75" customHeight="1" hidden="1" thickBot="1">
      <c r="A41" s="169" t="str">
        <f t="shared" si="0"/>
        <v>Field Production Testing</v>
      </c>
      <c r="B41" s="170"/>
      <c r="C41" s="171"/>
      <c r="D41" s="29">
        <f t="shared" si="1"/>
        <v>0</v>
      </c>
      <c r="E41" s="30">
        <f>(0.01*$D$22)*E22</f>
        <v>0</v>
      </c>
      <c r="F41" s="30"/>
      <c r="G41" s="30">
        <f>(0.01*$D$22)*G22</f>
        <v>0</v>
      </c>
      <c r="H41" s="31">
        <f>(0.01*D22)*H22</f>
        <v>0</v>
      </c>
      <c r="I41" s="31">
        <f>(0.01*D22)*I22</f>
        <v>0</v>
      </c>
      <c r="J41" s="31">
        <f>(0.01*D22)*J22</f>
        <v>0</v>
      </c>
      <c r="K41" s="31">
        <f>(0.01*D22)*K22</f>
        <v>0</v>
      </c>
      <c r="L41" s="31">
        <f>(0.01*D22)*L22</f>
        <v>0</v>
      </c>
      <c r="M41" s="31">
        <f>(0.01*D22)*M22</f>
        <v>0</v>
      </c>
      <c r="N41" s="30">
        <f>(0.01*D22)*N22</f>
        <v>0</v>
      </c>
      <c r="O41" s="30">
        <f>(0.01*D22)*O22</f>
        <v>0</v>
      </c>
    </row>
    <row r="42" spans="1:15" s="28" customFormat="1" ht="18.75" customHeight="1" hidden="1" thickBot="1">
      <c r="A42" s="169">
        <f t="shared" si="0"/>
        <v>0</v>
      </c>
      <c r="B42" s="170"/>
      <c r="C42" s="171"/>
      <c r="D42" s="29">
        <f t="shared" si="1"/>
        <v>0</v>
      </c>
      <c r="E42" s="30">
        <f>(0.01*$D$23)*E23</f>
        <v>0</v>
      </c>
      <c r="F42" s="30"/>
      <c r="G42" s="30">
        <f aca="true" t="shared" si="2" ref="G42:O42">(0.01*$D$23)*G23</f>
        <v>0</v>
      </c>
      <c r="H42" s="30">
        <f t="shared" si="2"/>
        <v>0</v>
      </c>
      <c r="I42" s="30">
        <f t="shared" si="2"/>
        <v>0</v>
      </c>
      <c r="J42" s="30">
        <f t="shared" si="2"/>
        <v>0</v>
      </c>
      <c r="K42" s="30">
        <f t="shared" si="2"/>
        <v>0</v>
      </c>
      <c r="L42" s="30">
        <f t="shared" si="2"/>
        <v>0</v>
      </c>
      <c r="M42" s="30">
        <f t="shared" si="2"/>
        <v>0</v>
      </c>
      <c r="N42" s="30">
        <f t="shared" si="2"/>
        <v>0</v>
      </c>
      <c r="O42" s="30">
        <f t="shared" si="2"/>
        <v>0</v>
      </c>
    </row>
    <row r="43" spans="1:15" s="1" customFormat="1" ht="18.75" customHeight="1" hidden="1" thickBot="1">
      <c r="A43" s="207">
        <f t="shared" si="0"/>
        <v>0</v>
      </c>
      <c r="B43" s="208"/>
      <c r="C43" s="209"/>
      <c r="D43" s="32">
        <f t="shared" si="1"/>
        <v>0</v>
      </c>
      <c r="E43" s="30">
        <f>(0.01*$D$24)*E24</f>
        <v>0</v>
      </c>
      <c r="F43" s="30"/>
      <c r="G43" s="30">
        <f aca="true" t="shared" si="3" ref="G43:O43">(0.01*$D$24)*G24</f>
        <v>0</v>
      </c>
      <c r="H43" s="30">
        <f t="shared" si="3"/>
        <v>0</v>
      </c>
      <c r="I43" s="30">
        <f t="shared" si="3"/>
        <v>0</v>
      </c>
      <c r="J43" s="30">
        <f t="shared" si="3"/>
        <v>0</v>
      </c>
      <c r="K43" s="30">
        <f t="shared" si="3"/>
        <v>0</v>
      </c>
      <c r="L43" s="30">
        <f t="shared" si="3"/>
        <v>0</v>
      </c>
      <c r="M43" s="30">
        <f t="shared" si="3"/>
        <v>0</v>
      </c>
      <c r="N43" s="30">
        <f t="shared" si="3"/>
        <v>0</v>
      </c>
      <c r="O43" s="30">
        <f t="shared" si="3"/>
        <v>0</v>
      </c>
    </row>
    <row r="44" spans="1:15" s="1" customFormat="1" ht="18.75" customHeight="1" hidden="1" thickBot="1">
      <c r="A44" s="207">
        <f t="shared" si="0"/>
        <v>0</v>
      </c>
      <c r="B44" s="208"/>
      <c r="C44" s="209"/>
      <c r="D44" s="32">
        <f t="shared" si="1"/>
        <v>0</v>
      </c>
      <c r="E44" s="30">
        <f>(0.01*$D25)*E25</f>
        <v>0</v>
      </c>
      <c r="F44" s="30"/>
      <c r="G44" s="30">
        <f aca="true" t="shared" si="4" ref="G44:O44">(0.01*$D25)*G25</f>
        <v>0</v>
      </c>
      <c r="H44" s="30">
        <f t="shared" si="4"/>
        <v>0</v>
      </c>
      <c r="I44" s="30">
        <f t="shared" si="4"/>
        <v>0</v>
      </c>
      <c r="J44" s="30">
        <f t="shared" si="4"/>
        <v>0</v>
      </c>
      <c r="K44" s="30">
        <f t="shared" si="4"/>
        <v>0</v>
      </c>
      <c r="L44" s="30">
        <f t="shared" si="4"/>
        <v>0</v>
      </c>
      <c r="M44" s="30">
        <f t="shared" si="4"/>
        <v>0</v>
      </c>
      <c r="N44" s="30">
        <f t="shared" si="4"/>
        <v>0</v>
      </c>
      <c r="O44" s="30">
        <f t="shared" si="4"/>
        <v>0</v>
      </c>
    </row>
    <row r="45" spans="1:15" s="1" customFormat="1" ht="21" customHeight="1" hidden="1" thickBot="1">
      <c r="A45" s="207">
        <f t="shared" si="0"/>
        <v>0</v>
      </c>
      <c r="B45" s="208"/>
      <c r="C45" s="209"/>
      <c r="D45" s="32">
        <f t="shared" si="1"/>
        <v>0</v>
      </c>
      <c r="E45" s="30">
        <f>(0.01*$D$26)*E26</f>
        <v>0</v>
      </c>
      <c r="F45" s="30"/>
      <c r="G45" s="30">
        <f aca="true" t="shared" si="5" ref="G45:O45">(0.01*$D$26)*G26</f>
        <v>0</v>
      </c>
      <c r="H45" s="30">
        <f t="shared" si="5"/>
        <v>0</v>
      </c>
      <c r="I45" s="30">
        <f t="shared" si="5"/>
        <v>0</v>
      </c>
      <c r="J45" s="30">
        <f t="shared" si="5"/>
        <v>0</v>
      </c>
      <c r="K45" s="30">
        <f t="shared" si="5"/>
        <v>0</v>
      </c>
      <c r="L45" s="30">
        <f t="shared" si="5"/>
        <v>0</v>
      </c>
      <c r="M45" s="30">
        <f t="shared" si="5"/>
        <v>0</v>
      </c>
      <c r="N45" s="30">
        <f t="shared" si="5"/>
        <v>0</v>
      </c>
      <c r="O45" s="30">
        <f t="shared" si="5"/>
        <v>0</v>
      </c>
    </row>
    <row r="46" spans="1:15" s="1" customFormat="1" ht="21" customHeight="1" hidden="1" thickBot="1">
      <c r="A46" s="207">
        <f t="shared" si="0"/>
        <v>0</v>
      </c>
      <c r="B46" s="208"/>
      <c r="C46" s="209"/>
      <c r="D46" s="32">
        <f t="shared" si="1"/>
        <v>0</v>
      </c>
      <c r="E46" s="30">
        <f>(0.01*$D$27)*E27</f>
        <v>0</v>
      </c>
      <c r="F46" s="30"/>
      <c r="G46" s="30">
        <f aca="true" t="shared" si="6" ref="G46:O46">(0.01*$D$27)*G27</f>
        <v>0</v>
      </c>
      <c r="H46" s="30">
        <f t="shared" si="6"/>
        <v>0</v>
      </c>
      <c r="I46" s="30">
        <f t="shared" si="6"/>
        <v>0</v>
      </c>
      <c r="J46" s="30">
        <f t="shared" si="6"/>
        <v>0</v>
      </c>
      <c r="K46" s="30">
        <f t="shared" si="6"/>
        <v>0</v>
      </c>
      <c r="L46" s="30">
        <f t="shared" si="6"/>
        <v>0</v>
      </c>
      <c r="M46" s="30">
        <f t="shared" si="6"/>
        <v>0</v>
      </c>
      <c r="N46" s="30">
        <f t="shared" si="6"/>
        <v>0</v>
      </c>
      <c r="O46" s="30">
        <f t="shared" si="6"/>
        <v>0</v>
      </c>
    </row>
    <row r="47" spans="1:15" s="28" customFormat="1" ht="21" customHeight="1" hidden="1" thickBot="1">
      <c r="A47" s="169">
        <f t="shared" si="0"/>
        <v>0</v>
      </c>
      <c r="B47" s="170"/>
      <c r="C47" s="171"/>
      <c r="D47" s="29">
        <f t="shared" si="1"/>
        <v>0</v>
      </c>
      <c r="E47" s="30">
        <f>(0.01*$D$28)*E28</f>
        <v>0</v>
      </c>
      <c r="F47" s="30"/>
      <c r="G47" s="30">
        <f aca="true" t="shared" si="7" ref="G47:O47">(0.01*$D$28)*G28</f>
        <v>0</v>
      </c>
      <c r="H47" s="30">
        <f t="shared" si="7"/>
        <v>0</v>
      </c>
      <c r="I47" s="30">
        <f t="shared" si="7"/>
        <v>0</v>
      </c>
      <c r="J47" s="30">
        <f t="shared" si="7"/>
        <v>0</v>
      </c>
      <c r="K47" s="30">
        <f t="shared" si="7"/>
        <v>0</v>
      </c>
      <c r="L47" s="30">
        <f t="shared" si="7"/>
        <v>0</v>
      </c>
      <c r="M47" s="30">
        <f t="shared" si="7"/>
        <v>0</v>
      </c>
      <c r="N47" s="30">
        <f t="shared" si="7"/>
        <v>0</v>
      </c>
      <c r="O47" s="30">
        <f t="shared" si="7"/>
        <v>0</v>
      </c>
    </row>
    <row r="48" spans="1:15" s="28" customFormat="1" ht="21" customHeight="1" hidden="1" thickBot="1">
      <c r="A48" s="169" t="str">
        <f t="shared" si="0"/>
        <v>minus</v>
      </c>
      <c r="B48" s="170"/>
      <c r="C48" s="171"/>
      <c r="D48" s="29">
        <f t="shared" si="1"/>
        <v>0</v>
      </c>
      <c r="E48" s="30">
        <f>(0.01*$D$29)*E29</f>
        <v>0</v>
      </c>
      <c r="F48" s="30"/>
      <c r="G48" s="30">
        <f aca="true" t="shared" si="8" ref="G48:O48">(0.01*$D$29)*G29</f>
        <v>0</v>
      </c>
      <c r="H48" s="30">
        <f t="shared" si="8"/>
        <v>0</v>
      </c>
      <c r="I48" s="30">
        <f t="shared" si="8"/>
        <v>0</v>
      </c>
      <c r="J48" s="30">
        <f t="shared" si="8"/>
        <v>0</v>
      </c>
      <c r="K48" s="30">
        <f t="shared" si="8"/>
        <v>0</v>
      </c>
      <c r="L48" s="30">
        <f t="shared" si="8"/>
        <v>0</v>
      </c>
      <c r="M48" s="30">
        <f t="shared" si="8"/>
        <v>0</v>
      </c>
      <c r="N48" s="30">
        <f t="shared" si="8"/>
        <v>0</v>
      </c>
      <c r="O48" s="30">
        <f t="shared" si="8"/>
        <v>0</v>
      </c>
    </row>
    <row r="49" spans="1:15" s="28" customFormat="1" ht="21" customHeight="1" hidden="1" thickBot="1">
      <c r="A49" s="169" t="str">
        <f t="shared" si="0"/>
        <v>Production Tolerances</v>
      </c>
      <c r="B49" s="170"/>
      <c r="C49" s="171"/>
      <c r="D49" s="29">
        <f t="shared" si="1"/>
        <v>0</v>
      </c>
      <c r="E49" s="30">
        <f>(0.01*$D$30)*E30</f>
        <v>0</v>
      </c>
      <c r="F49" s="30"/>
      <c r="G49" s="30">
        <f aca="true" t="shared" si="9" ref="G49:O49">(0.01*$D$30)*G30</f>
        <v>0</v>
      </c>
      <c r="H49" s="30">
        <f t="shared" si="9"/>
        <v>0</v>
      </c>
      <c r="I49" s="30">
        <f t="shared" si="9"/>
        <v>0</v>
      </c>
      <c r="J49" s="30">
        <f t="shared" si="9"/>
        <v>0</v>
      </c>
      <c r="K49" s="30">
        <f t="shared" si="9"/>
        <v>0</v>
      </c>
      <c r="L49" s="30">
        <f t="shared" si="9"/>
        <v>0</v>
      </c>
      <c r="M49" s="30">
        <f t="shared" si="9"/>
        <v>0</v>
      </c>
      <c r="N49" s="30">
        <f t="shared" si="9"/>
        <v>0</v>
      </c>
      <c r="O49" s="30">
        <f t="shared" si="9"/>
        <v>0</v>
      </c>
    </row>
    <row r="50" spans="1:15" s="28" customFormat="1" ht="21" customHeight="1" hidden="1" thickBot="1">
      <c r="A50" s="169" t="str">
        <f t="shared" si="0"/>
        <v>Field Production Testing</v>
      </c>
      <c r="B50" s="170"/>
      <c r="C50" s="171"/>
      <c r="D50" s="29">
        <f t="shared" si="1"/>
        <v>0</v>
      </c>
      <c r="E50" s="30">
        <f>(0.01*$D$31)*E31</f>
        <v>0</v>
      </c>
      <c r="F50" s="30"/>
      <c r="G50" s="30">
        <f aca="true" t="shared" si="10" ref="G50:O50">(0.01*$D$31)*G31</f>
        <v>0</v>
      </c>
      <c r="H50" s="30">
        <f t="shared" si="10"/>
        <v>0</v>
      </c>
      <c r="I50" s="30">
        <f t="shared" si="10"/>
        <v>0</v>
      </c>
      <c r="J50" s="30">
        <f t="shared" si="10"/>
        <v>0</v>
      </c>
      <c r="K50" s="30">
        <f t="shared" si="10"/>
        <v>0</v>
      </c>
      <c r="L50" s="30">
        <f t="shared" si="10"/>
        <v>0</v>
      </c>
      <c r="M50" s="30">
        <f t="shared" si="10"/>
        <v>0</v>
      </c>
      <c r="N50" s="30">
        <f t="shared" si="10"/>
        <v>0</v>
      </c>
      <c r="O50" s="30">
        <f t="shared" si="10"/>
        <v>0</v>
      </c>
    </row>
    <row r="51" spans="1:15" s="28" customFormat="1" ht="21" customHeight="1" hidden="1" thickBot="1">
      <c r="A51" s="169">
        <f t="shared" si="0"/>
        <v>0</v>
      </c>
      <c r="B51" s="170"/>
      <c r="C51" s="171"/>
      <c r="D51" s="29">
        <f t="shared" si="1"/>
        <v>0</v>
      </c>
      <c r="E51" s="30">
        <f>(0.01*$D$32)*E32</f>
        <v>0</v>
      </c>
      <c r="F51" s="30"/>
      <c r="G51" s="30">
        <f aca="true" t="shared" si="11" ref="G51:O51">(0.01*$D$32)*G32</f>
        <v>0</v>
      </c>
      <c r="H51" s="30">
        <f t="shared" si="11"/>
        <v>0</v>
      </c>
      <c r="I51" s="30">
        <f t="shared" si="11"/>
        <v>0</v>
      </c>
      <c r="J51" s="30">
        <f t="shared" si="11"/>
        <v>0</v>
      </c>
      <c r="K51" s="30">
        <f t="shared" si="11"/>
        <v>0</v>
      </c>
      <c r="L51" s="30">
        <f t="shared" si="11"/>
        <v>0</v>
      </c>
      <c r="M51" s="30">
        <f t="shared" si="11"/>
        <v>0</v>
      </c>
      <c r="N51" s="30">
        <f t="shared" si="11"/>
        <v>0</v>
      </c>
      <c r="O51" s="30">
        <f t="shared" si="11"/>
        <v>0</v>
      </c>
    </row>
    <row r="52" spans="1:15" s="28" customFormat="1" ht="21" customHeight="1" hidden="1" thickBot="1">
      <c r="A52" s="290">
        <f t="shared" si="0"/>
        <v>0</v>
      </c>
      <c r="B52" s="291"/>
      <c r="C52" s="292"/>
      <c r="D52" s="29">
        <f t="shared" si="1"/>
        <v>0</v>
      </c>
      <c r="E52" s="30">
        <f>(0.01*$D$33)*E33</f>
        <v>0</v>
      </c>
      <c r="F52" s="30"/>
      <c r="G52" s="30">
        <f aca="true" t="shared" si="12" ref="G52:O52">(0.01*$D$33)*G33</f>
        <v>0</v>
      </c>
      <c r="H52" s="30">
        <f t="shared" si="12"/>
        <v>0</v>
      </c>
      <c r="I52" s="30">
        <f t="shared" si="12"/>
        <v>0</v>
      </c>
      <c r="J52" s="30">
        <f t="shared" si="12"/>
        <v>0</v>
      </c>
      <c r="K52" s="30">
        <f t="shared" si="12"/>
        <v>0</v>
      </c>
      <c r="L52" s="30">
        <f t="shared" si="12"/>
        <v>0</v>
      </c>
      <c r="M52" s="30">
        <f t="shared" si="12"/>
        <v>0</v>
      </c>
      <c r="N52" s="30">
        <f t="shared" si="12"/>
        <v>0</v>
      </c>
      <c r="O52" s="30">
        <f t="shared" si="12"/>
        <v>0</v>
      </c>
    </row>
    <row r="53" spans="1:15" s="28" customFormat="1" ht="21" customHeight="1" hidden="1" thickBot="1">
      <c r="A53" s="290">
        <f t="shared" si="0"/>
        <v>0</v>
      </c>
      <c r="B53" s="291"/>
      <c r="C53" s="292"/>
      <c r="D53" s="29">
        <f t="shared" si="1"/>
        <v>0</v>
      </c>
      <c r="E53" s="30">
        <f>(0.01*$D$34)*E34</f>
        <v>0</v>
      </c>
      <c r="F53" s="30"/>
      <c r="G53" s="30">
        <f aca="true" t="shared" si="13" ref="G53:O53">(0.01*$D$34)*G34</f>
        <v>0</v>
      </c>
      <c r="H53" s="30">
        <f t="shared" si="13"/>
        <v>0</v>
      </c>
      <c r="I53" s="30">
        <f t="shared" si="13"/>
        <v>0</v>
      </c>
      <c r="J53" s="30">
        <f t="shared" si="13"/>
        <v>0</v>
      </c>
      <c r="K53" s="30">
        <f t="shared" si="13"/>
        <v>0</v>
      </c>
      <c r="L53" s="30">
        <f t="shared" si="13"/>
        <v>0</v>
      </c>
      <c r="M53" s="30">
        <f t="shared" si="13"/>
        <v>0</v>
      </c>
      <c r="N53" s="30">
        <f t="shared" si="13"/>
        <v>0</v>
      </c>
      <c r="O53" s="30">
        <f t="shared" si="13"/>
        <v>0</v>
      </c>
    </row>
    <row r="54" spans="1:15" s="28" customFormat="1" ht="21" customHeight="1" hidden="1" thickBot="1">
      <c r="A54" s="169">
        <f t="shared" si="0"/>
        <v>0</v>
      </c>
      <c r="B54" s="170"/>
      <c r="C54" s="171"/>
      <c r="D54" s="29">
        <f t="shared" si="1"/>
        <v>0</v>
      </c>
      <c r="E54" s="30">
        <f>(0.01*$D$35)*E35</f>
        <v>0</v>
      </c>
      <c r="F54" s="30"/>
      <c r="G54" s="30">
        <f aca="true" t="shared" si="14" ref="G54:O54">(0.01*$D$35)*G35</f>
        <v>0</v>
      </c>
      <c r="H54" s="30">
        <f t="shared" si="14"/>
        <v>0</v>
      </c>
      <c r="I54" s="30">
        <f t="shared" si="14"/>
        <v>0</v>
      </c>
      <c r="J54" s="30">
        <f t="shared" si="14"/>
        <v>0</v>
      </c>
      <c r="K54" s="30">
        <f t="shared" si="14"/>
        <v>0</v>
      </c>
      <c r="L54" s="30">
        <f t="shared" si="14"/>
        <v>0</v>
      </c>
      <c r="M54" s="30">
        <f t="shared" si="14"/>
        <v>0</v>
      </c>
      <c r="N54" s="30">
        <f t="shared" si="14"/>
        <v>0</v>
      </c>
      <c r="O54" s="30">
        <f t="shared" si="14"/>
        <v>0</v>
      </c>
    </row>
    <row r="55" spans="1:15" s="28" customFormat="1" ht="18" customHeight="1" hidden="1">
      <c r="A55" s="282">
        <f t="shared" si="0"/>
        <v>0</v>
      </c>
      <c r="B55" s="283"/>
      <c r="C55" s="284"/>
      <c r="D55" s="59">
        <f t="shared" si="1"/>
        <v>0</v>
      </c>
      <c r="E55" s="60">
        <f>(0.01*$D36)*E36</f>
        <v>0</v>
      </c>
      <c r="F55" s="60"/>
      <c r="G55" s="60">
        <f>(0.01*$D36)*G36</f>
        <v>0</v>
      </c>
      <c r="H55" s="61">
        <f>(0.01*D36)*H36</f>
        <v>0</v>
      </c>
      <c r="I55" s="61">
        <f>(0.01*D36)*I36</f>
        <v>0</v>
      </c>
      <c r="J55" s="61">
        <f>(0.01*D36)*J36</f>
        <v>0</v>
      </c>
      <c r="K55" s="61">
        <f>(0.01*D36)*K36</f>
        <v>0</v>
      </c>
      <c r="L55" s="61">
        <f>(0.01*D36)*L36</f>
        <v>0</v>
      </c>
      <c r="M55" s="61">
        <f>(0.01*D36)*M36</f>
        <v>0</v>
      </c>
      <c r="N55" s="60">
        <f>(0.01*D36)*N36</f>
        <v>0</v>
      </c>
      <c r="O55" s="60">
        <f>(0.01*D36)*O36</f>
        <v>0</v>
      </c>
    </row>
    <row r="56" spans="1:15" s="33" customFormat="1" ht="23.25" customHeight="1" hidden="1">
      <c r="A56" s="258" t="s">
        <v>23</v>
      </c>
      <c r="B56" s="259"/>
      <c r="C56" s="259"/>
      <c r="D56" s="260"/>
      <c r="E56" s="115">
        <f>SUM(E40:E55)</f>
        <v>0</v>
      </c>
      <c r="F56" s="115"/>
      <c r="G56" s="115">
        <f aca="true" t="shared" si="15" ref="G56:O56">SUM(G40:G55)</f>
        <v>0</v>
      </c>
      <c r="H56" s="115">
        <f t="shared" si="15"/>
        <v>0</v>
      </c>
      <c r="I56" s="115">
        <f t="shared" si="15"/>
        <v>0</v>
      </c>
      <c r="J56" s="115">
        <f t="shared" si="15"/>
        <v>0</v>
      </c>
      <c r="K56" s="115">
        <f t="shared" si="15"/>
        <v>0</v>
      </c>
      <c r="L56" s="115">
        <f t="shared" si="15"/>
        <v>0</v>
      </c>
      <c r="M56" s="115">
        <f t="shared" si="15"/>
        <v>0</v>
      </c>
      <c r="N56" s="115">
        <f t="shared" si="15"/>
        <v>0</v>
      </c>
      <c r="O56" s="115">
        <f t="shared" si="15"/>
        <v>0</v>
      </c>
    </row>
    <row r="57" spans="1:15" s="33" customFormat="1" ht="24.75" customHeight="1" hidden="1" thickBot="1">
      <c r="A57" s="255" t="s">
        <v>52</v>
      </c>
      <c r="B57" s="256"/>
      <c r="C57" s="256"/>
      <c r="D57" s="257"/>
      <c r="E57" s="114">
        <f>100-E56</f>
        <v>100</v>
      </c>
      <c r="F57" s="114"/>
      <c r="G57" s="113">
        <f>E56-G56</f>
        <v>0</v>
      </c>
      <c r="H57" s="113">
        <f aca="true" t="shared" si="16" ref="H57:O57">G56-H56</f>
        <v>0</v>
      </c>
      <c r="I57" s="113">
        <f t="shared" si="16"/>
        <v>0</v>
      </c>
      <c r="J57" s="113">
        <f t="shared" si="16"/>
        <v>0</v>
      </c>
      <c r="K57" s="113">
        <f t="shared" si="16"/>
        <v>0</v>
      </c>
      <c r="L57" s="113">
        <f t="shared" si="16"/>
        <v>0</v>
      </c>
      <c r="M57" s="113" t="e">
        <f>#REF!-M56</f>
        <v>#REF!</v>
      </c>
      <c r="N57" s="113">
        <f t="shared" si="16"/>
        <v>0</v>
      </c>
      <c r="O57" s="113">
        <f t="shared" si="16"/>
        <v>0</v>
      </c>
    </row>
    <row r="58" spans="1:15" s="33" customFormat="1" ht="21" customHeight="1" hidden="1" thickBot="1" thickTop="1">
      <c r="A58" s="252" t="s">
        <v>22</v>
      </c>
      <c r="B58" s="253"/>
      <c r="C58" s="253"/>
      <c r="D58" s="254"/>
      <c r="E58" s="112" t="s">
        <v>17</v>
      </c>
      <c r="F58" s="112"/>
      <c r="G58" s="112" t="s">
        <v>19</v>
      </c>
      <c r="H58" s="110" t="s">
        <v>1</v>
      </c>
      <c r="I58" s="110" t="s">
        <v>2</v>
      </c>
      <c r="J58" s="110" t="s">
        <v>3</v>
      </c>
      <c r="K58" s="111" t="s">
        <v>8</v>
      </c>
      <c r="L58" s="111" t="s">
        <v>4</v>
      </c>
      <c r="M58" s="110" t="s">
        <v>5</v>
      </c>
      <c r="N58" s="110" t="s">
        <v>6</v>
      </c>
      <c r="O58" s="110" t="s">
        <v>7</v>
      </c>
    </row>
    <row r="59" spans="1:15" s="33" customFormat="1" ht="24.75" customHeight="1" hidden="1" thickBot="1" thickTop="1">
      <c r="A59" s="249" t="s">
        <v>51</v>
      </c>
      <c r="B59" s="250"/>
      <c r="C59" s="250"/>
      <c r="D59" s="251"/>
      <c r="E59" s="107">
        <v>100</v>
      </c>
      <c r="F59" s="107"/>
      <c r="G59" s="107">
        <v>100</v>
      </c>
      <c r="H59" s="106">
        <v>98.4</v>
      </c>
      <c r="I59" s="106">
        <v>88.4</v>
      </c>
      <c r="J59" s="106">
        <v>80.4</v>
      </c>
      <c r="K59" s="106">
        <v>65.4</v>
      </c>
      <c r="L59" s="106">
        <v>48.4</v>
      </c>
      <c r="M59" s="106">
        <v>30.4</v>
      </c>
      <c r="N59" s="106">
        <v>8.4</v>
      </c>
      <c r="O59" s="106">
        <v>3.4</v>
      </c>
    </row>
    <row r="60" spans="1:15" s="33" customFormat="1" ht="24.75" customHeight="1" hidden="1" thickBot="1" thickTop="1">
      <c r="A60" s="246" t="s">
        <v>50</v>
      </c>
      <c r="B60" s="247"/>
      <c r="C60" s="247"/>
      <c r="D60" s="248"/>
      <c r="E60" s="109">
        <f>E56</f>
        <v>0</v>
      </c>
      <c r="F60" s="109"/>
      <c r="G60" s="109">
        <f aca="true" t="shared" si="17" ref="G60:O60">G56</f>
        <v>0</v>
      </c>
      <c r="H60" s="109">
        <f t="shared" si="17"/>
        <v>0</v>
      </c>
      <c r="I60" s="109">
        <f t="shared" si="17"/>
        <v>0</v>
      </c>
      <c r="J60" s="109">
        <f t="shared" si="17"/>
        <v>0</v>
      </c>
      <c r="K60" s="109">
        <f t="shared" si="17"/>
        <v>0</v>
      </c>
      <c r="L60" s="109">
        <f t="shared" si="17"/>
        <v>0</v>
      </c>
      <c r="M60" s="109">
        <f t="shared" si="17"/>
        <v>0</v>
      </c>
      <c r="N60" s="109">
        <f t="shared" si="17"/>
        <v>0</v>
      </c>
      <c r="O60" s="108">
        <f t="shared" si="17"/>
        <v>0</v>
      </c>
    </row>
    <row r="61" spans="1:15" s="33" customFormat="1" ht="24.75" customHeight="1" hidden="1" thickBot="1" thickTop="1">
      <c r="A61" s="279" t="s">
        <v>49</v>
      </c>
      <c r="B61" s="280"/>
      <c r="C61" s="280"/>
      <c r="D61" s="281"/>
      <c r="E61" s="140">
        <v>98.4</v>
      </c>
      <c r="F61" s="140"/>
      <c r="G61" s="141">
        <v>92.4</v>
      </c>
      <c r="H61" s="141">
        <v>85.4</v>
      </c>
      <c r="I61" s="141">
        <v>71.4</v>
      </c>
      <c r="J61" s="141">
        <v>62.4</v>
      </c>
      <c r="K61" s="141">
        <v>45.4</v>
      </c>
      <c r="L61" s="141">
        <v>31.4</v>
      </c>
      <c r="M61" s="141">
        <v>10.4</v>
      </c>
      <c r="N61" s="141">
        <v>3</v>
      </c>
      <c r="O61" s="141">
        <v>0</v>
      </c>
    </row>
    <row r="62" spans="1:15" ht="18" hidden="1">
      <c r="A62" s="5"/>
      <c r="B62" s="4"/>
      <c r="C62" s="219"/>
      <c r="D62" s="219"/>
      <c r="E62" s="219"/>
      <c r="F62" s="219"/>
      <c r="G62" s="219"/>
      <c r="H62" s="219"/>
      <c r="I62" s="219"/>
      <c r="J62" s="219"/>
      <c r="K62" s="219"/>
      <c r="L62" s="219"/>
      <c r="M62" s="219"/>
      <c r="N62" s="219"/>
      <c r="O62" s="219"/>
    </row>
    <row r="63" spans="1:15" ht="18">
      <c r="A63" s="1"/>
      <c r="B63" s="1"/>
      <c r="C63" s="1"/>
      <c r="D63" s="1"/>
      <c r="E63" s="1"/>
      <c r="F63" s="1"/>
      <c r="G63" s="1"/>
      <c r="N63" s="146"/>
      <c r="O63" s="1"/>
    </row>
    <row r="64" spans="1:16" ht="20.25">
      <c r="A64" s="239"/>
      <c r="B64" s="239"/>
      <c r="C64" s="239"/>
      <c r="D64" s="239"/>
      <c r="E64" s="239"/>
      <c r="F64" s="239"/>
      <c r="G64" s="239"/>
      <c r="H64" s="239"/>
      <c r="I64" s="239"/>
      <c r="J64" s="239"/>
      <c r="K64" s="239"/>
      <c r="L64" s="239"/>
      <c r="M64" s="239"/>
      <c r="N64" s="239"/>
      <c r="O64" s="239"/>
      <c r="P64" s="239"/>
    </row>
    <row r="65" spans="1:15" ht="20.25">
      <c r="A65" s="1"/>
      <c r="B65" s="28"/>
      <c r="C65" s="11"/>
      <c r="D65" s="12"/>
      <c r="E65" s="12"/>
      <c r="F65" s="12"/>
      <c r="G65" s="12"/>
      <c r="H65" s="13"/>
      <c r="I65" s="13"/>
      <c r="J65" s="13"/>
      <c r="K65" s="13"/>
      <c r="L65" s="13"/>
      <c r="M65" s="13"/>
      <c r="N65" s="13"/>
      <c r="O65" s="13"/>
    </row>
    <row r="66" spans="1:15" ht="20.25">
      <c r="A66" s="1"/>
      <c r="B66" s="28"/>
      <c r="C66" s="235"/>
      <c r="D66" s="235"/>
      <c r="E66" s="22"/>
      <c r="F66" s="22"/>
      <c r="G66" s="22"/>
      <c r="H66" s="27"/>
      <c r="I66" s="13"/>
      <c r="J66" s="13"/>
      <c r="K66" s="13"/>
      <c r="L66" s="13"/>
      <c r="M66" s="13"/>
      <c r="N66" s="13"/>
      <c r="O66" s="13"/>
    </row>
    <row r="67" spans="1:15" ht="18">
      <c r="A67" s="1"/>
      <c r="B67" s="28"/>
      <c r="C67" s="1"/>
      <c r="D67" s="1"/>
      <c r="E67" s="1"/>
      <c r="F67" s="1"/>
      <c r="G67" s="1"/>
      <c r="H67" s="5"/>
      <c r="I67" s="5"/>
      <c r="J67" s="5"/>
      <c r="K67" s="5"/>
      <c r="L67" s="5"/>
      <c r="M67" s="4"/>
      <c r="N67" s="4"/>
      <c r="O67" s="4"/>
    </row>
    <row r="68" spans="1:15" ht="18">
      <c r="A68" s="1"/>
      <c r="B68" s="1"/>
      <c r="C68" s="1"/>
      <c r="D68" s="1"/>
      <c r="E68" s="1"/>
      <c r="F68" s="1"/>
      <c r="G68" s="1"/>
      <c r="H68" s="1"/>
      <c r="I68" s="4"/>
      <c r="J68" s="4"/>
      <c r="K68" s="4"/>
      <c r="L68" s="4"/>
      <c r="M68" s="2"/>
      <c r="N68" s="2"/>
      <c r="O68" s="2"/>
    </row>
  </sheetData>
  <sheetProtection password="8279" sheet="1"/>
  <mergeCells count="69">
    <mergeCell ref="F28:O28"/>
    <mergeCell ref="D11:F11"/>
    <mergeCell ref="A15:C15"/>
    <mergeCell ref="A12:C12"/>
    <mergeCell ref="D13:O13"/>
    <mergeCell ref="L37:O38"/>
    <mergeCell ref="E39:O39"/>
    <mergeCell ref="E19:O19"/>
    <mergeCell ref="D15:O15"/>
    <mergeCell ref="L11:M11"/>
    <mergeCell ref="D30:D31"/>
    <mergeCell ref="A20:D20"/>
    <mergeCell ref="A21:D21"/>
    <mergeCell ref="A22:D22"/>
    <mergeCell ref="A13:C13"/>
    <mergeCell ref="A23:C23"/>
    <mergeCell ref="A1:O1"/>
    <mergeCell ref="A3:C3"/>
    <mergeCell ref="A5:C5"/>
    <mergeCell ref="A7:C7"/>
    <mergeCell ref="A9:C9"/>
    <mergeCell ref="A11:C11"/>
    <mergeCell ref="D3:O3"/>
    <mergeCell ref="D5:O5"/>
    <mergeCell ref="D7:O7"/>
    <mergeCell ref="D9:O9"/>
    <mergeCell ref="A54:C54"/>
    <mergeCell ref="A52:C52"/>
    <mergeCell ref="A53:C53"/>
    <mergeCell ref="A49:C49"/>
    <mergeCell ref="A50:C50"/>
    <mergeCell ref="A51:C51"/>
    <mergeCell ref="A55:C55"/>
    <mergeCell ref="A29:C29"/>
    <mergeCell ref="A30:C30"/>
    <mergeCell ref="A31:C31"/>
    <mergeCell ref="A32:C32"/>
    <mergeCell ref="A34:C34"/>
    <mergeCell ref="A43:C43"/>
    <mergeCell ref="A45:C45"/>
    <mergeCell ref="A48:C48"/>
    <mergeCell ref="A46:C46"/>
    <mergeCell ref="C66:D66"/>
    <mergeCell ref="A64:P64"/>
    <mergeCell ref="C62:O62"/>
    <mergeCell ref="A39:C39"/>
    <mergeCell ref="A33:C33"/>
    <mergeCell ref="A27:C27"/>
    <mergeCell ref="A35:C35"/>
    <mergeCell ref="A36:C36"/>
    <mergeCell ref="D37:K38"/>
    <mergeCell ref="A61:D61"/>
    <mergeCell ref="A60:D60"/>
    <mergeCell ref="A59:D59"/>
    <mergeCell ref="A58:D58"/>
    <mergeCell ref="A57:D57"/>
    <mergeCell ref="A56:D56"/>
    <mergeCell ref="D17:O17"/>
    <mergeCell ref="A47:C47"/>
    <mergeCell ref="A44:C44"/>
    <mergeCell ref="A42:C42"/>
    <mergeCell ref="A41:C41"/>
    <mergeCell ref="A40:C40"/>
    <mergeCell ref="A37:C38"/>
    <mergeCell ref="A17:C17"/>
    <mergeCell ref="A26:C26"/>
    <mergeCell ref="A25:C25"/>
    <mergeCell ref="A24:C24"/>
    <mergeCell ref="A28:D28"/>
  </mergeCells>
  <conditionalFormatting sqref="E60:F60">
    <cfRule type="cellIs" priority="59" dxfId="43" operator="between" stopIfTrue="1">
      <formula>$E$59</formula>
      <formula>$E$61</formula>
    </cfRule>
    <cfRule type="cellIs" priority="70" dxfId="42" operator="notBetween" stopIfTrue="1">
      <formula>$E$59</formula>
      <formula>$E$61</formula>
    </cfRule>
  </conditionalFormatting>
  <conditionalFormatting sqref="G60">
    <cfRule type="cellIs" priority="58" dxfId="43" operator="between" stopIfTrue="1">
      <formula>$G$59</formula>
      <formula>$G$61</formula>
    </cfRule>
    <cfRule type="cellIs" priority="69" dxfId="42" operator="notBetween" stopIfTrue="1">
      <formula>$G$59</formula>
      <formula>$G$61</formula>
    </cfRule>
  </conditionalFormatting>
  <conditionalFormatting sqref="H60">
    <cfRule type="cellIs" priority="57" dxfId="43" operator="between" stopIfTrue="1">
      <formula>$H$59</formula>
      <formula>$H$61</formula>
    </cfRule>
    <cfRule type="cellIs" priority="68" dxfId="42" operator="notBetween" stopIfTrue="1">
      <formula>$H$59</formula>
      <formula>$H$61</formula>
    </cfRule>
  </conditionalFormatting>
  <conditionalFormatting sqref="I60">
    <cfRule type="cellIs" priority="56" dxfId="43" operator="between" stopIfTrue="1">
      <formula>$I$59</formula>
      <formula>$I$61</formula>
    </cfRule>
    <cfRule type="cellIs" priority="67" dxfId="42" operator="notBetween" stopIfTrue="1">
      <formula>$I$59</formula>
      <formula>$I$61</formula>
    </cfRule>
  </conditionalFormatting>
  <conditionalFormatting sqref="J60">
    <cfRule type="cellIs" priority="55" dxfId="43" operator="between" stopIfTrue="1">
      <formula>$J$59</formula>
      <formula>$J$61</formula>
    </cfRule>
    <cfRule type="cellIs" priority="66" dxfId="42" operator="notBetween" stopIfTrue="1">
      <formula>$J$59</formula>
      <formula>$J$61</formula>
    </cfRule>
  </conditionalFormatting>
  <conditionalFormatting sqref="K60">
    <cfRule type="cellIs" priority="54" dxfId="43" operator="between" stopIfTrue="1">
      <formula>$K$59</formula>
      <formula>$K$61</formula>
    </cfRule>
    <cfRule type="cellIs" priority="65" dxfId="42" operator="notBetween" stopIfTrue="1">
      <formula>$K$59</formula>
      <formula>$K$61</formula>
    </cfRule>
  </conditionalFormatting>
  <conditionalFormatting sqref="L60">
    <cfRule type="cellIs" priority="53" dxfId="43" operator="between" stopIfTrue="1">
      <formula>$L$59</formula>
      <formula>$L$61</formula>
    </cfRule>
    <cfRule type="cellIs" priority="64" dxfId="42" operator="notBetween" stopIfTrue="1">
      <formula>$L$59</formula>
      <formula>$L$61</formula>
    </cfRule>
  </conditionalFormatting>
  <conditionalFormatting sqref="M60">
    <cfRule type="cellIs" priority="51" dxfId="43" operator="between" stopIfTrue="1">
      <formula>$M$59</formula>
      <formula>$M$61</formula>
    </cfRule>
    <cfRule type="cellIs" priority="62" dxfId="42" operator="notBetween" stopIfTrue="1">
      <formula>$M$59</formula>
      <formula>$M$61</formula>
    </cfRule>
  </conditionalFormatting>
  <conditionalFormatting sqref="N60">
    <cfRule type="cellIs" priority="50" dxfId="43" operator="between" stopIfTrue="1">
      <formula>$N$59</formula>
      <formula>$N$61</formula>
    </cfRule>
    <cfRule type="cellIs" priority="61" dxfId="42" operator="notBetween" stopIfTrue="1">
      <formula>$N$59</formula>
      <formula>$N$61</formula>
    </cfRule>
  </conditionalFormatting>
  <conditionalFormatting sqref="O60">
    <cfRule type="cellIs" priority="49" dxfId="43" operator="between" stopIfTrue="1">
      <formula>$O$59</formula>
      <formula>$O$61</formula>
    </cfRule>
    <cfRule type="cellIs" priority="60" dxfId="42" operator="notBetween" stopIfTrue="1">
      <formula>$O$59</formula>
      <formula>$O$61</formula>
    </cfRule>
  </conditionalFormatting>
  <conditionalFormatting sqref="F31:G31">
    <cfRule type="cellIs" priority="48" dxfId="78" operator="notBetween" stopIfTrue="1">
      <formula>$G$29</formula>
      <formula>$G$30</formula>
    </cfRule>
  </conditionalFormatting>
  <conditionalFormatting sqref="H31">
    <cfRule type="cellIs" priority="47" dxfId="7" operator="notBetween" stopIfTrue="1">
      <formula>$H$29</formula>
      <formula>$H$30</formula>
    </cfRule>
  </conditionalFormatting>
  <conditionalFormatting sqref="K31">
    <cfRule type="cellIs" priority="46" dxfId="7" operator="notBetween" stopIfTrue="1">
      <formula>$K$29</formula>
      <formula>$K$30</formula>
    </cfRule>
  </conditionalFormatting>
  <conditionalFormatting sqref="L31">
    <cfRule type="cellIs" priority="45" dxfId="7" operator="notBetween" stopIfTrue="1">
      <formula>$L$29</formula>
      <formula>$L$30</formula>
    </cfRule>
  </conditionalFormatting>
  <conditionalFormatting sqref="M31">
    <cfRule type="cellIs" priority="43" dxfId="7" operator="notBetween" stopIfTrue="1">
      <formula>$M$29</formula>
      <formula>$M$30</formula>
    </cfRule>
  </conditionalFormatting>
  <conditionalFormatting sqref="N31">
    <cfRule type="cellIs" priority="42" dxfId="7" operator="notBetween" stopIfTrue="1">
      <formula>$N$29</formula>
      <formula>$N$30</formula>
    </cfRule>
  </conditionalFormatting>
  <conditionalFormatting sqref="O31">
    <cfRule type="cellIs" priority="41" dxfId="7" operator="notBetween" stopIfTrue="1">
      <formula>$O$29</formula>
      <formula>$O$30</formula>
    </cfRule>
  </conditionalFormatting>
  <conditionalFormatting sqref="G32">
    <cfRule type="cellIs" priority="40" dxfId="7" operator="notBetween" stopIfTrue="1">
      <formula>$G$29</formula>
      <formula>$G$30</formula>
    </cfRule>
  </conditionalFormatting>
  <conditionalFormatting sqref="H32">
    <cfRule type="cellIs" priority="39" dxfId="7" operator="notBetween" stopIfTrue="1">
      <formula>$H$29</formula>
      <formula>$H$30</formula>
    </cfRule>
  </conditionalFormatting>
  <conditionalFormatting sqref="K32">
    <cfRule type="cellIs" priority="38" dxfId="7" operator="notBetween" stopIfTrue="1">
      <formula>$K$29</formula>
      <formula>$K$30</formula>
    </cfRule>
  </conditionalFormatting>
  <conditionalFormatting sqref="L32">
    <cfRule type="cellIs" priority="37" dxfId="7" operator="notBetween" stopIfTrue="1">
      <formula>$L$29</formula>
      <formula>$L$30</formula>
    </cfRule>
  </conditionalFormatting>
  <conditionalFormatting sqref="M32">
    <cfRule type="cellIs" priority="35" dxfId="7" operator="notBetween" stopIfTrue="1">
      <formula>$M$29</formula>
      <formula>$M$30</formula>
    </cfRule>
  </conditionalFormatting>
  <conditionalFormatting sqref="N32">
    <cfRule type="cellIs" priority="34" dxfId="7" operator="notBetween" stopIfTrue="1">
      <formula>$N$29</formula>
      <formula>$N$30</formula>
    </cfRule>
  </conditionalFormatting>
  <conditionalFormatting sqref="O32">
    <cfRule type="cellIs" priority="33" dxfId="7" operator="notBetween" stopIfTrue="1">
      <formula>$O$29</formula>
      <formula>$O$30</formula>
    </cfRule>
  </conditionalFormatting>
  <conditionalFormatting sqref="G33">
    <cfRule type="cellIs" priority="32" dxfId="7" operator="notBetween" stopIfTrue="1">
      <formula>$G$29</formula>
      <formula>$G$30</formula>
    </cfRule>
  </conditionalFormatting>
  <conditionalFormatting sqref="H33">
    <cfRule type="cellIs" priority="31" dxfId="7" operator="notBetween" stopIfTrue="1">
      <formula>$H$29</formula>
      <formula>$H$30</formula>
    </cfRule>
  </conditionalFormatting>
  <conditionalFormatting sqref="K33">
    <cfRule type="cellIs" priority="30" dxfId="7" operator="notBetween" stopIfTrue="1">
      <formula>$K$29</formula>
      <formula>$K$30</formula>
    </cfRule>
  </conditionalFormatting>
  <conditionalFormatting sqref="L33">
    <cfRule type="cellIs" priority="29" dxfId="7" operator="notBetween" stopIfTrue="1">
      <formula>$L$29</formula>
      <formula>$L$30</formula>
    </cfRule>
  </conditionalFormatting>
  <conditionalFormatting sqref="M33">
    <cfRule type="cellIs" priority="27" dxfId="7" operator="notBetween" stopIfTrue="1">
      <formula>$M$29</formula>
      <formula>$M$30</formula>
    </cfRule>
  </conditionalFormatting>
  <conditionalFormatting sqref="N33">
    <cfRule type="cellIs" priority="26" dxfId="7" operator="notBetween" stopIfTrue="1">
      <formula>$N$29</formula>
      <formula>$N$30</formula>
    </cfRule>
  </conditionalFormatting>
  <conditionalFormatting sqref="O33">
    <cfRule type="cellIs" priority="25" dxfId="7" operator="notBetween" stopIfTrue="1">
      <formula>$O$29</formula>
      <formula>$O$30</formula>
    </cfRule>
  </conditionalFormatting>
  <conditionalFormatting sqref="G34">
    <cfRule type="cellIs" priority="24" dxfId="7" operator="notBetween" stopIfTrue="1">
      <formula>$G$29</formula>
      <formula>$G$30</formula>
    </cfRule>
  </conditionalFormatting>
  <conditionalFormatting sqref="H34">
    <cfRule type="cellIs" priority="23" dxfId="7" operator="notBetween" stopIfTrue="1">
      <formula>$H$29</formula>
      <formula>$H$30</formula>
    </cfRule>
  </conditionalFormatting>
  <conditionalFormatting sqref="K34">
    <cfRule type="cellIs" priority="22" dxfId="7" operator="notBetween" stopIfTrue="1">
      <formula>$K$29</formula>
      <formula>$K$30</formula>
    </cfRule>
  </conditionalFormatting>
  <conditionalFormatting sqref="L34">
    <cfRule type="cellIs" priority="21" dxfId="7" operator="notBetween" stopIfTrue="1">
      <formula>$L$29</formula>
      <formula>$L$30</formula>
    </cfRule>
  </conditionalFormatting>
  <conditionalFormatting sqref="M34">
    <cfRule type="cellIs" priority="19" dxfId="7" operator="notBetween" stopIfTrue="1">
      <formula>$M$29</formula>
      <formula>$M$30</formula>
    </cfRule>
  </conditionalFormatting>
  <conditionalFormatting sqref="N34">
    <cfRule type="cellIs" priority="18" dxfId="7" operator="notBetween" stopIfTrue="1">
      <formula>$N$29</formula>
      <formula>$N$30</formula>
    </cfRule>
  </conditionalFormatting>
  <conditionalFormatting sqref="O34">
    <cfRule type="cellIs" priority="17" dxfId="7" operator="notBetween" stopIfTrue="1">
      <formula>$O$29</formula>
      <formula>$O$30</formula>
    </cfRule>
  </conditionalFormatting>
  <conditionalFormatting sqref="G35">
    <cfRule type="cellIs" priority="16" dxfId="7" operator="notBetween" stopIfTrue="1">
      <formula>$G$29</formula>
      <formula>$G$30</formula>
    </cfRule>
  </conditionalFormatting>
  <conditionalFormatting sqref="H35">
    <cfRule type="cellIs" priority="15" dxfId="7" operator="notBetween" stopIfTrue="1">
      <formula>$H$29</formula>
      <formula>$H$30</formula>
    </cfRule>
  </conditionalFormatting>
  <conditionalFormatting sqref="K35">
    <cfRule type="cellIs" priority="14" dxfId="7" operator="notBetween" stopIfTrue="1">
      <formula>$K$29</formula>
      <formula>$K$30</formula>
    </cfRule>
  </conditionalFormatting>
  <conditionalFormatting sqref="L35">
    <cfRule type="cellIs" priority="13" dxfId="7" operator="notBetween" stopIfTrue="1">
      <formula>$L$29</formula>
      <formula>$L$30</formula>
    </cfRule>
  </conditionalFormatting>
  <conditionalFormatting sqref="M35">
    <cfRule type="cellIs" priority="11" dxfId="7" operator="notBetween" stopIfTrue="1">
      <formula>$M$29</formula>
      <formula>$M$30</formula>
    </cfRule>
  </conditionalFormatting>
  <conditionalFormatting sqref="N35">
    <cfRule type="cellIs" priority="10" dxfId="7" operator="notBetween" stopIfTrue="1">
      <formula>$N$29</formula>
      <formula>$N$30</formula>
    </cfRule>
  </conditionalFormatting>
  <conditionalFormatting sqref="O35">
    <cfRule type="cellIs" priority="9" dxfId="7" operator="notBetween" stopIfTrue="1">
      <formula>$O$29</formula>
      <formula>$O$30</formula>
    </cfRule>
  </conditionalFormatting>
  <conditionalFormatting sqref="G36">
    <cfRule type="cellIs" priority="8" dxfId="7" operator="notBetween" stopIfTrue="1">
      <formula>$G$29</formula>
      <formula>$G$30</formula>
    </cfRule>
  </conditionalFormatting>
  <conditionalFormatting sqref="H36">
    <cfRule type="cellIs" priority="7" dxfId="7" operator="notBetween" stopIfTrue="1">
      <formula>$H$29</formula>
      <formula>$H$30</formula>
    </cfRule>
  </conditionalFormatting>
  <conditionalFormatting sqref="K36">
    <cfRule type="cellIs" priority="6" dxfId="7" operator="notBetween" stopIfTrue="1">
      <formula>$K$29</formula>
      <formula>$K$30</formula>
    </cfRule>
  </conditionalFormatting>
  <conditionalFormatting sqref="L36">
    <cfRule type="cellIs" priority="5" dxfId="7" operator="notBetween" stopIfTrue="1">
      <formula>$L$29</formula>
      <formula>$L$30</formula>
    </cfRule>
  </conditionalFormatting>
  <conditionalFormatting sqref="M36">
    <cfRule type="cellIs" priority="3" dxfId="7" operator="notBetween" stopIfTrue="1">
      <formula>$M$29</formula>
      <formula>$M$30</formula>
    </cfRule>
  </conditionalFormatting>
  <conditionalFormatting sqref="N36">
    <cfRule type="cellIs" priority="2" dxfId="7" operator="notBetween" stopIfTrue="1">
      <formula>$N$29</formula>
      <formula>$N$30</formula>
    </cfRule>
  </conditionalFormatting>
  <conditionalFormatting sqref="O36">
    <cfRule type="cellIs" priority="1" dxfId="7" operator="notBetween" stopIfTrue="1">
      <formula>$O$29</formula>
      <formula>$O$30</formula>
    </cfRule>
  </conditionalFormatting>
  <printOptions/>
  <pageMargins left="0.77" right="0.59" top="1" bottom="1" header="0.5" footer="0.5"/>
  <pageSetup horizontalDpi="600" verticalDpi="600" orientation="landscape" scale="75" r:id="rId2"/>
  <headerFooter alignWithMargins="0">
    <oddFooter>&amp;LContractor's Aggregate Production &amp; Testing&amp;RCreated by BR (2005)
Modified by LKH (2008)</oddFooter>
  </headerFooter>
  <drawing r:id="rId1"/>
</worksheet>
</file>

<file path=xl/worksheets/sheet4.xml><?xml version="1.0" encoding="utf-8"?>
<worksheet xmlns="http://schemas.openxmlformats.org/spreadsheetml/2006/main" xmlns:r="http://schemas.openxmlformats.org/officeDocument/2006/relationships">
  <dimension ref="B1:R35"/>
  <sheetViews>
    <sheetView zoomScalePageLayoutView="0" workbookViewId="0" topLeftCell="I7">
      <selection activeCell="N39" sqref="N39"/>
    </sheetView>
  </sheetViews>
  <sheetFormatPr defaultColWidth="9.140625" defaultRowHeight="12.75"/>
  <cols>
    <col min="1" max="8" width="0" style="0" hidden="1" customWidth="1"/>
    <col min="9" max="9" width="2.00390625" style="0" customWidth="1"/>
    <col min="10" max="10" width="31.421875" style="0" customWidth="1"/>
    <col min="11" max="11" width="8.00390625" style="15" customWidth="1"/>
    <col min="12" max="12" width="8.28125" style="0" customWidth="1"/>
    <col min="13" max="13" width="8.00390625" style="0" customWidth="1"/>
    <col min="14" max="14" width="7.28125" style="0" customWidth="1"/>
    <col min="15" max="15" width="7.140625" style="0" customWidth="1"/>
    <col min="16" max="16" width="8.28125" style="0" customWidth="1"/>
    <col min="17" max="17" width="6.7109375" style="0" customWidth="1"/>
    <col min="18" max="18" width="7.00390625" style="0" customWidth="1"/>
  </cols>
  <sheetData>
    <row r="1" spans="2:4" ht="20.25">
      <c r="B1" s="8"/>
      <c r="C1" s="8"/>
      <c r="D1" s="8"/>
    </row>
    <row r="3" spans="10:18" ht="12.75">
      <c r="J3" s="91"/>
      <c r="K3" s="92"/>
      <c r="L3" s="93"/>
      <c r="M3" s="92"/>
      <c r="N3" s="92"/>
      <c r="O3" s="92"/>
      <c r="P3" s="92"/>
      <c r="Q3" s="92"/>
      <c r="R3" s="94"/>
    </row>
    <row r="4" spans="10:18" ht="12.75">
      <c r="J4" s="95"/>
      <c r="K4" s="96"/>
      <c r="L4" s="96"/>
      <c r="M4" s="96"/>
      <c r="N4" s="96"/>
      <c r="O4" s="96"/>
      <c r="P4" s="96"/>
      <c r="Q4" s="96"/>
      <c r="R4" s="96"/>
    </row>
    <row r="5" spans="10:18" ht="12.75">
      <c r="J5" s="95"/>
      <c r="K5" s="96"/>
      <c r="L5" s="96"/>
      <c r="M5" s="96"/>
      <c r="N5" s="96"/>
      <c r="O5" s="96"/>
      <c r="P5" s="96"/>
      <c r="Q5" s="96"/>
      <c r="R5" s="96"/>
    </row>
    <row r="6" spans="10:18" ht="12.75">
      <c r="J6" s="95"/>
      <c r="K6" s="96"/>
      <c r="L6" s="96"/>
      <c r="M6" s="96"/>
      <c r="N6" s="96"/>
      <c r="O6" s="96"/>
      <c r="P6" s="96"/>
      <c r="Q6" s="96"/>
      <c r="R6" s="96"/>
    </row>
    <row r="7" spans="10:18" ht="12.75">
      <c r="J7" s="95"/>
      <c r="K7" s="96"/>
      <c r="L7" s="96"/>
      <c r="M7" s="96"/>
      <c r="N7" s="96"/>
      <c r="O7" s="96"/>
      <c r="P7" s="96"/>
      <c r="Q7" s="96"/>
      <c r="R7" s="96"/>
    </row>
    <row r="8" spans="10:18" ht="12.75">
      <c r="J8" s="95"/>
      <c r="K8" s="97"/>
      <c r="L8" s="97"/>
      <c r="M8" s="97"/>
      <c r="N8" s="97"/>
      <c r="O8" s="97"/>
      <c r="P8" s="97"/>
      <c r="Q8" s="96"/>
      <c r="R8" s="96"/>
    </row>
    <row r="9" spans="10:18" ht="12.75">
      <c r="J9" s="95"/>
      <c r="K9" s="96"/>
      <c r="L9" s="96"/>
      <c r="M9" s="96"/>
      <c r="N9" s="96"/>
      <c r="O9" s="96"/>
      <c r="P9" s="96"/>
      <c r="Q9" s="96"/>
      <c r="R9" s="96"/>
    </row>
    <row r="10" spans="10:18" ht="15" customHeight="1">
      <c r="J10" s="95"/>
      <c r="K10" s="96"/>
      <c r="L10" s="96"/>
      <c r="M10" s="96"/>
      <c r="N10" s="96"/>
      <c r="O10" s="96"/>
      <c r="P10" s="96"/>
      <c r="Q10" s="96"/>
      <c r="R10" s="96"/>
    </row>
    <row r="11" spans="10:18" ht="12.75">
      <c r="J11" s="95"/>
      <c r="K11" s="96"/>
      <c r="L11" s="96"/>
      <c r="M11" s="96"/>
      <c r="N11" s="96"/>
      <c r="O11" s="96"/>
      <c r="P11" s="96"/>
      <c r="Q11" s="96"/>
      <c r="R11" s="96"/>
    </row>
    <row r="12" spans="10:18" s="14" customFormat="1" ht="12.75">
      <c r="J12" s="95"/>
      <c r="K12" s="97"/>
      <c r="L12" s="97"/>
      <c r="M12" s="97"/>
      <c r="N12" s="97"/>
      <c r="O12" s="97"/>
      <c r="P12" s="97"/>
      <c r="Q12" s="97"/>
      <c r="R12" s="97"/>
    </row>
    <row r="13" spans="10:18" ht="12.75">
      <c r="J13" s="95"/>
      <c r="K13" s="96"/>
      <c r="L13" s="96"/>
      <c r="M13" s="96"/>
      <c r="N13" s="96"/>
      <c r="O13" s="96"/>
      <c r="P13" s="96"/>
      <c r="Q13" s="96"/>
      <c r="R13" s="96"/>
    </row>
    <row r="14" spans="10:18" ht="12.75">
      <c r="J14" s="95"/>
      <c r="K14" s="96"/>
      <c r="L14" s="96"/>
      <c r="M14" s="96"/>
      <c r="N14" s="96"/>
      <c r="O14" s="96"/>
      <c r="P14" s="96"/>
      <c r="Q14" s="96"/>
      <c r="R14" s="96"/>
    </row>
    <row r="15" spans="10:18" ht="12.75">
      <c r="J15" s="95"/>
      <c r="K15" s="96"/>
      <c r="L15" s="96"/>
      <c r="M15" s="96"/>
      <c r="N15" s="96"/>
      <c r="O15" s="96"/>
      <c r="P15" s="96"/>
      <c r="Q15" s="96"/>
      <c r="R15" s="96"/>
    </row>
    <row r="16" spans="10:18" ht="12.75">
      <c r="J16" s="95"/>
      <c r="K16" s="96"/>
      <c r="L16" s="96"/>
      <c r="M16" s="96"/>
      <c r="N16" s="96"/>
      <c r="O16" s="96"/>
      <c r="P16" s="96"/>
      <c r="Q16" s="96"/>
      <c r="R16" s="96"/>
    </row>
    <row r="17" spans="10:18" ht="12.75">
      <c r="J17" s="95"/>
      <c r="K17" s="96"/>
      <c r="L17" s="96"/>
      <c r="M17" s="96"/>
      <c r="N17" s="96"/>
      <c r="O17" s="96"/>
      <c r="P17" s="96"/>
      <c r="Q17" s="96"/>
      <c r="R17" s="96"/>
    </row>
    <row r="18" spans="10:18" ht="12.75">
      <c r="J18" s="95"/>
      <c r="K18" s="96"/>
      <c r="L18" s="96"/>
      <c r="M18" s="96"/>
      <c r="N18" s="96"/>
      <c r="O18" s="96"/>
      <c r="P18" s="96"/>
      <c r="Q18" s="96"/>
      <c r="R18" s="96"/>
    </row>
    <row r="19" spans="10:18" ht="12.75">
      <c r="J19" s="95"/>
      <c r="K19" s="96"/>
      <c r="L19" s="96"/>
      <c r="M19" s="96"/>
      <c r="N19" s="96"/>
      <c r="O19" s="96"/>
      <c r="P19" s="96"/>
      <c r="Q19" s="96"/>
      <c r="R19" s="96"/>
    </row>
    <row r="20" spans="10:18" ht="12.75">
      <c r="J20" s="41"/>
      <c r="K20" s="18"/>
      <c r="L20" s="18"/>
      <c r="M20" s="18"/>
      <c r="N20" s="18"/>
      <c r="O20" s="18"/>
      <c r="P20" s="18"/>
      <c r="Q20" s="18"/>
      <c r="R20" s="18"/>
    </row>
    <row r="21" ht="13.5" thickBot="1"/>
    <row r="22" spans="11:18" ht="14.25" thickBot="1" thickTop="1">
      <c r="K22" s="317" t="s">
        <v>14</v>
      </c>
      <c r="L22" s="318"/>
      <c r="M22" s="318"/>
      <c r="N22" s="318"/>
      <c r="O22" s="318"/>
      <c r="P22" s="318"/>
      <c r="Q22" s="318"/>
      <c r="R22" s="319"/>
    </row>
    <row r="23" spans="11:18" ht="14.25" thickBot="1" thickTop="1">
      <c r="K23" s="44">
        <v>0.072</v>
      </c>
      <c r="L23" s="44">
        <v>0.135</v>
      </c>
      <c r="M23" s="44">
        <v>0.185</v>
      </c>
      <c r="N23" s="44">
        <v>0.345</v>
      </c>
      <c r="O23" s="44">
        <v>0.47</v>
      </c>
      <c r="P23" s="44">
        <v>0.879</v>
      </c>
      <c r="Q23" s="44">
        <v>1</v>
      </c>
      <c r="R23" s="44">
        <v>1.5</v>
      </c>
    </row>
    <row r="24" spans="11:18" ht="14.25" thickBot="1" thickTop="1">
      <c r="K24" s="42">
        <v>200</v>
      </c>
      <c r="L24" s="42">
        <v>50</v>
      </c>
      <c r="M24" s="42">
        <v>30</v>
      </c>
      <c r="N24" s="42">
        <v>8</v>
      </c>
      <c r="O24" s="42">
        <v>4</v>
      </c>
      <c r="P24" s="42">
        <v>0.75</v>
      </c>
      <c r="Q24" s="43">
        <v>1</v>
      </c>
      <c r="R24" s="45">
        <v>1.5</v>
      </c>
    </row>
    <row r="25" ht="13.5" thickTop="1">
      <c r="K25" s="15" t="s">
        <v>18</v>
      </c>
    </row>
    <row r="27" spans="13:14" ht="13.5" thickBot="1">
      <c r="M27" s="316" t="s">
        <v>21</v>
      </c>
      <c r="N27" s="316"/>
    </row>
    <row r="28" spans="10:18" ht="13.5" thickBot="1">
      <c r="J28" s="16" t="s">
        <v>22</v>
      </c>
      <c r="K28" s="20" t="s">
        <v>9</v>
      </c>
      <c r="L28" s="21" t="s">
        <v>10</v>
      </c>
      <c r="M28" s="17" t="s">
        <v>11</v>
      </c>
      <c r="N28" s="17" t="s">
        <v>72</v>
      </c>
      <c r="O28" s="17" t="s">
        <v>12</v>
      </c>
      <c r="P28" s="17" t="s">
        <v>1</v>
      </c>
      <c r="Q28" s="24" t="s">
        <v>16</v>
      </c>
      <c r="R28" s="23" t="s">
        <v>17</v>
      </c>
    </row>
    <row r="29" spans="10:18" ht="25.5" customHeight="1" thickBot="1">
      <c r="J29" s="47" t="s">
        <v>71</v>
      </c>
      <c r="K29" s="49">
        <v>3</v>
      </c>
      <c r="L29" s="49">
        <v>12</v>
      </c>
      <c r="M29" s="50">
        <v>30</v>
      </c>
      <c r="N29" s="50">
        <v>50</v>
      </c>
      <c r="O29" s="49">
        <v>70</v>
      </c>
      <c r="P29" s="49">
        <v>98</v>
      </c>
      <c r="Q29" s="49">
        <v>100</v>
      </c>
      <c r="R29" s="51">
        <v>100</v>
      </c>
    </row>
    <row r="30" spans="10:18" ht="26.25" thickBot="1">
      <c r="J30" s="48" t="s">
        <v>70</v>
      </c>
      <c r="K30" s="19">
        <v>0</v>
      </c>
      <c r="L30" s="19">
        <v>2</v>
      </c>
      <c r="M30" s="25">
        <v>2</v>
      </c>
      <c r="N30" s="25">
        <v>2</v>
      </c>
      <c r="O30" s="19">
        <v>6</v>
      </c>
      <c r="P30" s="19">
        <v>64</v>
      </c>
      <c r="Q30" s="19">
        <v>84</v>
      </c>
      <c r="R30" s="26">
        <v>100</v>
      </c>
    </row>
    <row r="31" spans="10:18" ht="13.5" thickBot="1">
      <c r="J31" s="35" t="s">
        <v>69</v>
      </c>
      <c r="K31" s="36">
        <f>' TAG-Sample Testing'!L50</f>
        <v>0</v>
      </c>
      <c r="L31" s="37">
        <f>' TAG-Sample Testing'!K50</f>
        <v>0</v>
      </c>
      <c r="M31" s="37">
        <f>' TAG-Sample Testing'!J50</f>
        <v>0</v>
      </c>
      <c r="N31" s="37">
        <f>' TAG-Sample Testing'!I50</f>
        <v>0</v>
      </c>
      <c r="O31" s="37">
        <f>' TAG-Sample Testing'!H50</f>
        <v>0</v>
      </c>
      <c r="P31" s="37">
        <f>' TAG-Sample Testing'!G50</f>
        <v>0</v>
      </c>
      <c r="Q31" s="37">
        <f>' TAG-Sample Testing'!F50</f>
        <v>0</v>
      </c>
      <c r="R31" s="38">
        <f>' TAG-Sample Testing'!E50</f>
        <v>0</v>
      </c>
    </row>
    <row r="33" ht="12.75">
      <c r="J33" s="15"/>
    </row>
    <row r="34" spans="10:11" ht="20.25">
      <c r="J34" s="39"/>
      <c r="K34" s="40"/>
    </row>
    <row r="35" spans="10:16" ht="20.25">
      <c r="J35" s="39"/>
      <c r="K35" s="40"/>
      <c r="L35" s="7"/>
      <c r="M35" s="9"/>
      <c r="N35" s="7"/>
      <c r="O35" s="7"/>
      <c r="P35" s="7"/>
    </row>
  </sheetData>
  <sheetProtection password="8279" sheet="1" objects="1" scenarios="1"/>
  <mergeCells count="2">
    <mergeCell ref="M27:N27"/>
    <mergeCell ref="K22:R22"/>
  </mergeCells>
  <printOptions/>
  <pageMargins left="0.75" right="0.75" top="1" bottom="1" header="0.5" footer="0.5"/>
  <pageSetup horizontalDpi="600" verticalDpi="600" orientation="landscape" r:id="rId1"/>
  <headerFooter alignWithMargins="0">
    <oddFooter>&amp;CCreated by Robert Rea 2005
Modified by Lieska Halsey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Halsey, Lieska</cp:lastModifiedBy>
  <cp:lastPrinted>2014-04-14T19:13:11Z</cp:lastPrinted>
  <dcterms:created xsi:type="dcterms:W3CDTF">2005-11-14T22:27:46Z</dcterms:created>
  <dcterms:modified xsi:type="dcterms:W3CDTF">2020-12-10T16:32:20Z</dcterms:modified>
  <cp:category/>
  <cp:version/>
  <cp:contentType/>
  <cp:contentStatus/>
</cp:coreProperties>
</file>